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ookfieldma-my.sharepoint.com/personal/mseery_brookfieldma_us/Documents/Documents/2026-TOWN CLERK/ANNUAL TOWN MEETING/"/>
    </mc:Choice>
  </mc:AlternateContent>
  <xr:revisionPtr revIDLastSave="0" documentId="8_{4D626373-7168-4297-A598-BCF4555030B2}" xr6:coauthVersionLast="47" xr6:coauthVersionMax="47" xr10:uidLastSave="{00000000-0000-0000-0000-000000000000}"/>
  <bookViews>
    <workbookView xWindow="3150" yWindow="3150" windowWidth="23835" windowHeight="10395" xr2:uid="{00000000-000D-0000-FFFF-FFFF00000000}"/>
  </bookViews>
  <sheets>
    <sheet name="FY27 Budget" sheetId="39" r:id="rId1"/>
    <sheet name="yearly comparisons" sheetId="42" state="hidden" r:id="rId2"/>
  </sheets>
  <definedNames>
    <definedName name="_xlnm.Print_Area" localSheetId="0">'FY27 Budget'!$A$1:$N$319</definedName>
    <definedName name="_xlnm.Print_Titles" localSheetId="0">'FY27 Budget'!$1:$1</definedName>
    <definedName name="_xlnm.Print_Titles" localSheetId="1">'yearly comparisons'!$1:$1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5" i="39" l="1"/>
  <c r="I162" i="39"/>
  <c r="I163" i="39" l="1"/>
  <c r="I198" i="39" l="1"/>
  <c r="J198" i="39" s="1"/>
  <c r="I312" i="39"/>
  <c r="J312" i="39" s="1"/>
  <c r="I311" i="39"/>
  <c r="J311" i="39" s="1"/>
  <c r="I310" i="39"/>
  <c r="J310" i="39" s="1"/>
  <c r="I258" i="39"/>
  <c r="J258" i="39" s="1"/>
  <c r="I257" i="39"/>
  <c r="J257" i="39" s="1"/>
  <c r="I256" i="39"/>
  <c r="J256" i="39" s="1"/>
  <c r="I245" i="39"/>
  <c r="J245" i="39" s="1"/>
  <c r="J249" i="39" s="1"/>
  <c r="I238" i="39"/>
  <c r="J238" i="39" s="1"/>
  <c r="J243" i="39" s="1"/>
  <c r="I231" i="39"/>
  <c r="J231" i="39" s="1"/>
  <c r="J235" i="39" s="1"/>
  <c r="I224" i="39"/>
  <c r="J224" i="39" s="1"/>
  <c r="J229" i="39" s="1"/>
  <c r="I213" i="39"/>
  <c r="J213" i="39" s="1"/>
  <c r="I212" i="39"/>
  <c r="I207" i="39"/>
  <c r="J207" i="39" s="1"/>
  <c r="J210" i="39" s="1"/>
  <c r="I195" i="39"/>
  <c r="J195" i="39" s="1"/>
  <c r="I194" i="39"/>
  <c r="J194" i="39" s="1"/>
  <c r="I193" i="39"/>
  <c r="J193" i="39" s="1"/>
  <c r="I151" i="39"/>
  <c r="J151" i="39" s="1"/>
  <c r="J154" i="39" s="1"/>
  <c r="I146" i="39"/>
  <c r="I134" i="39"/>
  <c r="J134" i="39" s="1"/>
  <c r="I140" i="39"/>
  <c r="J140" i="39" s="1"/>
  <c r="J143" i="39" s="1"/>
  <c r="I145" i="39"/>
  <c r="J145" i="39" s="1"/>
  <c r="I133" i="39"/>
  <c r="J133" i="39" s="1"/>
  <c r="I122" i="39"/>
  <c r="J122" i="39" s="1"/>
  <c r="J129" i="39" s="1"/>
  <c r="I115" i="39"/>
  <c r="J115" i="39" s="1"/>
  <c r="I114" i="39"/>
  <c r="J114" i="39" s="1"/>
  <c r="I113" i="39"/>
  <c r="I112" i="39"/>
  <c r="J112" i="39" s="1"/>
  <c r="J119" i="39" s="1"/>
  <c r="I96" i="39"/>
  <c r="J96" i="39" s="1"/>
  <c r="J101" i="39" s="1"/>
  <c r="I70" i="39"/>
  <c r="J70" i="39" s="1"/>
  <c r="I69" i="39"/>
  <c r="J69" i="39" s="1"/>
  <c r="J75" i="39" s="1"/>
  <c r="I60" i="39"/>
  <c r="J60" i="39" s="1"/>
  <c r="J65" i="39" s="1"/>
  <c r="I45" i="39"/>
  <c r="J45" i="39" s="1"/>
  <c r="J50" i="39" s="1"/>
  <c r="I10" i="39"/>
  <c r="J10" i="39" s="1"/>
  <c r="I9" i="39"/>
  <c r="J9" i="39" s="1"/>
  <c r="I8" i="39"/>
  <c r="J8" i="39" s="1"/>
  <c r="I7" i="39"/>
  <c r="J7" i="39" s="1"/>
  <c r="J304" i="39"/>
  <c r="J295" i="39"/>
  <c r="J281" i="39"/>
  <c r="J275" i="39"/>
  <c r="J270" i="39"/>
  <c r="J186" i="39"/>
  <c r="J171" i="39"/>
  <c r="J166" i="39"/>
  <c r="J160" i="39"/>
  <c r="J94" i="39"/>
  <c r="J89" i="39"/>
  <c r="J84" i="39"/>
  <c r="J80" i="39"/>
  <c r="J58" i="39"/>
  <c r="J41" i="39"/>
  <c r="J35" i="39"/>
  <c r="J28" i="39"/>
  <c r="J212" i="39" l="1"/>
  <c r="J217" i="39" s="1"/>
  <c r="J146" i="39"/>
  <c r="J265" i="39"/>
  <c r="J306" i="39"/>
  <c r="J205" i="39"/>
  <c r="J317" i="39"/>
  <c r="J251" i="39"/>
  <c r="J149" i="39"/>
  <c r="J137" i="39"/>
  <c r="J18" i="39"/>
  <c r="J107" i="39" s="1"/>
  <c r="J283" i="39"/>
  <c r="J219" i="39" l="1"/>
  <c r="J177" i="39"/>
  <c r="L32" i="39" l="1"/>
  <c r="N32" i="39" s="1"/>
  <c r="E32" i="39"/>
  <c r="G75" i="39" l="1"/>
  <c r="F317" i="39" l="1"/>
  <c r="F229" i="39"/>
  <c r="F251" i="39" s="1"/>
  <c r="F205" i="39"/>
  <c r="F219" i="39" s="1"/>
  <c r="F129" i="39"/>
  <c r="F112" i="39"/>
  <c r="F119" i="39" s="1"/>
  <c r="F101" i="39"/>
  <c r="F84" i="39"/>
  <c r="F18" i="39"/>
  <c r="F107" i="39" s="1"/>
  <c r="D317" i="39"/>
  <c r="D304" i="39"/>
  <c r="D295" i="39"/>
  <c r="D306" i="39" s="1"/>
  <c r="D281" i="39"/>
  <c r="D275" i="39"/>
  <c r="D270" i="39"/>
  <c r="D265" i="39"/>
  <c r="D249" i="39"/>
  <c r="D243" i="39"/>
  <c r="D235" i="39"/>
  <c r="D229" i="39"/>
  <c r="D217" i="39"/>
  <c r="D210" i="39"/>
  <c r="D205" i="39"/>
  <c r="D186" i="39"/>
  <c r="D171" i="39"/>
  <c r="D166" i="39"/>
  <c r="D160" i="39"/>
  <c r="D154" i="39"/>
  <c r="D149" i="39"/>
  <c r="D143" i="39"/>
  <c r="D137" i="39"/>
  <c r="D129" i="39"/>
  <c r="D119" i="39"/>
  <c r="D101" i="39"/>
  <c r="D94" i="39"/>
  <c r="D89" i="39"/>
  <c r="D84" i="39"/>
  <c r="D80" i="39"/>
  <c r="D75" i="39"/>
  <c r="D65" i="39"/>
  <c r="D58" i="39"/>
  <c r="D50" i="39"/>
  <c r="D41" i="39"/>
  <c r="D35" i="39"/>
  <c r="D28" i="39"/>
  <c r="D18" i="39"/>
  <c r="D107" i="39" l="1"/>
  <c r="D283" i="39"/>
  <c r="D177" i="39"/>
  <c r="D219" i="39"/>
  <c r="D251" i="39"/>
  <c r="F177" i="39"/>
  <c r="F319" i="39" l="1"/>
  <c r="D319" i="39"/>
  <c r="L10" i="39"/>
  <c r="N10" i="39" s="1"/>
  <c r="L258" i="39"/>
  <c r="N258" i="39" s="1"/>
  <c r="L315" i="39"/>
  <c r="N315" i="39" s="1"/>
  <c r="L313" i="39"/>
  <c r="N313" i="39" s="1"/>
  <c r="L312" i="39"/>
  <c r="N312" i="39" s="1"/>
  <c r="L311" i="39"/>
  <c r="N311" i="39" s="1"/>
  <c r="L310" i="39"/>
  <c r="N310" i="39" s="1"/>
  <c r="L309" i="39"/>
  <c r="N309" i="39" s="1"/>
  <c r="L302" i="39"/>
  <c r="N302" i="39" s="1"/>
  <c r="L301" i="39"/>
  <c r="N301" i="39" s="1"/>
  <c r="L300" i="39"/>
  <c r="N300" i="39" s="1"/>
  <c r="L299" i="39"/>
  <c r="N299" i="39" s="1"/>
  <c r="L298" i="39"/>
  <c r="N298" i="39" s="1"/>
  <c r="L293" i="39"/>
  <c r="N293" i="39" s="1"/>
  <c r="L292" i="39"/>
  <c r="N292" i="39" s="1"/>
  <c r="L291" i="39"/>
  <c r="N291" i="39" s="1"/>
  <c r="L290" i="39"/>
  <c r="N290" i="39" s="1"/>
  <c r="L289" i="39"/>
  <c r="N289" i="39" s="1"/>
  <c r="L288" i="39"/>
  <c r="N288" i="39" s="1"/>
  <c r="L279" i="39"/>
  <c r="N279" i="39" s="1"/>
  <c r="L277" i="39"/>
  <c r="N277" i="39" s="1"/>
  <c r="L273" i="39"/>
  <c r="N273" i="39" s="1"/>
  <c r="L272" i="39"/>
  <c r="N272" i="39" s="1"/>
  <c r="L268" i="39"/>
  <c r="N268" i="39" s="1"/>
  <c r="L267" i="39"/>
  <c r="N267" i="39" s="1"/>
  <c r="L263" i="39"/>
  <c r="L262" i="39"/>
  <c r="N262" i="39" s="1"/>
  <c r="L261" i="39"/>
  <c r="N261" i="39" s="1"/>
  <c r="L260" i="39"/>
  <c r="N260" i="39" s="1"/>
  <c r="L259" i="39"/>
  <c r="N259" i="39" s="1"/>
  <c r="L257" i="39"/>
  <c r="N257" i="39" s="1"/>
  <c r="L256" i="39"/>
  <c r="N256" i="39" s="1"/>
  <c r="L255" i="39"/>
  <c r="N255" i="39" s="1"/>
  <c r="L247" i="39"/>
  <c r="N247" i="39" s="1"/>
  <c r="L246" i="39"/>
  <c r="N246" i="39" s="1"/>
  <c r="L245" i="39"/>
  <c r="N245" i="39" s="1"/>
  <c r="L241" i="39"/>
  <c r="N241" i="39" s="1"/>
  <c r="L240" i="39"/>
  <c r="L239" i="39"/>
  <c r="N239" i="39" s="1"/>
  <c r="L238" i="39"/>
  <c r="N238" i="39" s="1"/>
  <c r="L237" i="39"/>
  <c r="N237" i="39" s="1"/>
  <c r="L233" i="39"/>
  <c r="N233" i="39" s="1"/>
  <c r="L232" i="39"/>
  <c r="N232" i="39" s="1"/>
  <c r="L231" i="39"/>
  <c r="N231" i="39" s="1"/>
  <c r="L227" i="39"/>
  <c r="N227" i="39" s="1"/>
  <c r="L226" i="39"/>
  <c r="N226" i="39" s="1"/>
  <c r="L225" i="39"/>
  <c r="N225" i="39" s="1"/>
  <c r="L224" i="39"/>
  <c r="N224" i="39" s="1"/>
  <c r="L223" i="39"/>
  <c r="N223" i="39" s="1"/>
  <c r="L215" i="39"/>
  <c r="L214" i="39"/>
  <c r="N214" i="39" s="1"/>
  <c r="L213" i="39"/>
  <c r="N213" i="39" s="1"/>
  <c r="L212" i="39"/>
  <c r="N212" i="39" s="1"/>
  <c r="L208" i="39"/>
  <c r="N208" i="39" s="1"/>
  <c r="L207" i="39"/>
  <c r="N207" i="39" s="1"/>
  <c r="L203" i="39"/>
  <c r="N203" i="39" s="1"/>
  <c r="L202" i="39"/>
  <c r="N202" i="39" s="1"/>
  <c r="L201" i="39"/>
  <c r="N201" i="39" s="1"/>
  <c r="L200" i="39"/>
  <c r="N200" i="39" s="1"/>
  <c r="L199" i="39"/>
  <c r="N199" i="39" s="1"/>
  <c r="L198" i="39"/>
  <c r="N198" i="39" s="1"/>
  <c r="L197" i="39"/>
  <c r="N197" i="39" s="1"/>
  <c r="L196" i="39"/>
  <c r="N196" i="39" s="1"/>
  <c r="L195" i="39"/>
  <c r="N195" i="39" s="1"/>
  <c r="L194" i="39"/>
  <c r="N194" i="39" s="1"/>
  <c r="L193" i="39"/>
  <c r="N193" i="39" s="1"/>
  <c r="L192" i="39"/>
  <c r="N192" i="39" s="1"/>
  <c r="L191" i="39"/>
  <c r="N191" i="39" s="1"/>
  <c r="L184" i="39"/>
  <c r="N184" i="39" s="1"/>
  <c r="L183" i="39"/>
  <c r="N183" i="39" s="1"/>
  <c r="L182" i="39"/>
  <c r="N182" i="39" s="1"/>
  <c r="L181" i="39"/>
  <c r="N181" i="39" s="1"/>
  <c r="L180" i="39"/>
  <c r="N180" i="39" s="1"/>
  <c r="L175" i="39"/>
  <c r="N175" i="39" s="1"/>
  <c r="L173" i="39"/>
  <c r="N173" i="39" s="1"/>
  <c r="L169" i="39"/>
  <c r="N169" i="39" s="1"/>
  <c r="L168" i="39"/>
  <c r="N168" i="39" s="1"/>
  <c r="L164" i="39"/>
  <c r="N164" i="39" s="1"/>
  <c r="L163" i="39"/>
  <c r="N163" i="39" s="1"/>
  <c r="L162" i="39"/>
  <c r="N162" i="39" s="1"/>
  <c r="L158" i="39"/>
  <c r="N158" i="39" s="1"/>
  <c r="L157" i="39"/>
  <c r="N157" i="39" s="1"/>
  <c r="L156" i="39"/>
  <c r="N156" i="39" s="1"/>
  <c r="L152" i="39"/>
  <c r="N152" i="39" s="1"/>
  <c r="L151" i="39"/>
  <c r="N151" i="39" s="1"/>
  <c r="L147" i="39"/>
  <c r="L146" i="39"/>
  <c r="N146" i="39" s="1"/>
  <c r="L145" i="39"/>
  <c r="N145" i="39" s="1"/>
  <c r="L141" i="39"/>
  <c r="N141" i="39" s="1"/>
  <c r="L140" i="39"/>
  <c r="N140" i="39" s="1"/>
  <c r="L139" i="39"/>
  <c r="N139" i="39" s="1"/>
  <c r="L135" i="39"/>
  <c r="N135" i="39" s="1"/>
  <c r="L134" i="39"/>
  <c r="N134" i="39" s="1"/>
  <c r="L133" i="39"/>
  <c r="N133" i="39" s="1"/>
  <c r="L131" i="39"/>
  <c r="N131" i="39" s="1"/>
  <c r="L127" i="39"/>
  <c r="N127" i="39" s="1"/>
  <c r="L126" i="39"/>
  <c r="N126" i="39" s="1"/>
  <c r="L125" i="39"/>
  <c r="N125" i="39" s="1"/>
  <c r="L124" i="39"/>
  <c r="N124" i="39" s="1"/>
  <c r="L123" i="39"/>
  <c r="N123" i="39" s="1"/>
  <c r="L122" i="39"/>
  <c r="N122" i="39" s="1"/>
  <c r="L117" i="39"/>
  <c r="N117" i="39" s="1"/>
  <c r="L116" i="39"/>
  <c r="N116" i="39" s="1"/>
  <c r="L115" i="39"/>
  <c r="N115" i="39" s="1"/>
  <c r="L114" i="39"/>
  <c r="N114" i="39" s="1"/>
  <c r="L113" i="39"/>
  <c r="N113" i="39" s="1"/>
  <c r="L105" i="39"/>
  <c r="N105" i="39" s="1"/>
  <c r="L103" i="39"/>
  <c r="N103" i="39" s="1"/>
  <c r="L99" i="39"/>
  <c r="N99" i="39" s="1"/>
  <c r="L98" i="39"/>
  <c r="N98" i="39" s="1"/>
  <c r="L97" i="39"/>
  <c r="N97" i="39" s="1"/>
  <c r="L96" i="39"/>
  <c r="N96" i="39" s="1"/>
  <c r="L92" i="39"/>
  <c r="N92" i="39" s="1"/>
  <c r="L91" i="39"/>
  <c r="L87" i="39"/>
  <c r="N87" i="39" s="1"/>
  <c r="L86" i="39"/>
  <c r="N86" i="39" s="1"/>
  <c r="L82" i="39"/>
  <c r="N82" i="39" s="1"/>
  <c r="L78" i="39"/>
  <c r="N78" i="39" s="1"/>
  <c r="L77" i="39"/>
  <c r="N77" i="39" s="1"/>
  <c r="L72" i="39"/>
  <c r="N72" i="39" s="1"/>
  <c r="L71" i="39"/>
  <c r="N71" i="39" s="1"/>
  <c r="L70" i="39"/>
  <c r="N70" i="39" s="1"/>
  <c r="L69" i="39"/>
  <c r="N69" i="39" s="1"/>
  <c r="L67" i="39"/>
  <c r="N67" i="39" s="1"/>
  <c r="L63" i="39"/>
  <c r="N63" i="39" s="1"/>
  <c r="L62" i="39"/>
  <c r="N62" i="39" s="1"/>
  <c r="L61" i="39"/>
  <c r="N61" i="39" s="1"/>
  <c r="L60" i="39"/>
  <c r="N60" i="39" s="1"/>
  <c r="L54" i="39"/>
  <c r="L56" i="39"/>
  <c r="N56" i="39" s="1"/>
  <c r="L55" i="39"/>
  <c r="L53" i="39"/>
  <c r="N53" i="39" s="1"/>
  <c r="L52" i="39"/>
  <c r="N52" i="39" s="1"/>
  <c r="L48" i="39"/>
  <c r="N48" i="39" s="1"/>
  <c r="L47" i="39"/>
  <c r="N47" i="39" s="1"/>
  <c r="L46" i="39"/>
  <c r="N46" i="39" s="1"/>
  <c r="L45" i="39"/>
  <c r="N45" i="39" s="1"/>
  <c r="L44" i="39"/>
  <c r="L43" i="39"/>
  <c r="N43" i="39" s="1"/>
  <c r="L39" i="39"/>
  <c r="N39" i="39" s="1"/>
  <c r="L38" i="39"/>
  <c r="N38" i="39" s="1"/>
  <c r="L37" i="39"/>
  <c r="N37" i="39" s="1"/>
  <c r="L33" i="39"/>
  <c r="N33" i="39" s="1"/>
  <c r="L31" i="39"/>
  <c r="N31" i="39" s="1"/>
  <c r="L30" i="39"/>
  <c r="N30" i="39" s="1"/>
  <c r="L28" i="39"/>
  <c r="L26" i="39"/>
  <c r="L24" i="39"/>
  <c r="N24" i="39" s="1"/>
  <c r="L22" i="39"/>
  <c r="N22" i="39" s="1"/>
  <c r="L20" i="39"/>
  <c r="N20" i="39" s="1"/>
  <c r="L16" i="39"/>
  <c r="N16" i="39" s="1"/>
  <c r="L15" i="39"/>
  <c r="N15" i="39" s="1"/>
  <c r="L14" i="39"/>
  <c r="N14" i="39" s="1"/>
  <c r="L13" i="39"/>
  <c r="N13" i="39" s="1"/>
  <c r="L12" i="39"/>
  <c r="N12" i="39" s="1"/>
  <c r="L11" i="39"/>
  <c r="N11" i="39" s="1"/>
  <c r="L9" i="39"/>
  <c r="N9" i="39" s="1"/>
  <c r="L8" i="39"/>
  <c r="N8" i="39" s="1"/>
  <c r="L7" i="39"/>
  <c r="N7" i="39" s="1"/>
  <c r="L6" i="39"/>
  <c r="N6" i="39" s="1"/>
  <c r="L5" i="39"/>
  <c r="N5" i="39" s="1"/>
  <c r="I160" i="39"/>
  <c r="I129" i="39"/>
  <c r="I249" i="39"/>
  <c r="I243" i="39"/>
  <c r="I235" i="39"/>
  <c r="I229" i="39"/>
  <c r="I154" i="39"/>
  <c r="I149" i="39"/>
  <c r="I143" i="39"/>
  <c r="I137" i="39"/>
  <c r="I101" i="39"/>
  <c r="I65" i="39"/>
  <c r="I58" i="39"/>
  <c r="I50" i="39"/>
  <c r="L112" i="39"/>
  <c r="N112" i="39" s="1"/>
  <c r="I28" i="39"/>
  <c r="I304" i="39"/>
  <c r="I295" i="39"/>
  <c r="I281" i="39"/>
  <c r="I275" i="39"/>
  <c r="I270" i="39"/>
  <c r="I186" i="39"/>
  <c r="I171" i="39"/>
  <c r="I166" i="39"/>
  <c r="I94" i="39"/>
  <c r="I89" i="39"/>
  <c r="I84" i="39"/>
  <c r="I80" i="39"/>
  <c r="I41" i="39"/>
  <c r="I35" i="39"/>
  <c r="I119" i="39" l="1"/>
  <c r="I177" i="39" s="1"/>
  <c r="I210" i="39"/>
  <c r="I306" i="39"/>
  <c r="I75" i="39"/>
  <c r="I205" i="39"/>
  <c r="I317" i="39"/>
  <c r="I265" i="39"/>
  <c r="I251" i="39"/>
  <c r="I217" i="39"/>
  <c r="G28" i="39"/>
  <c r="E28" i="39"/>
  <c r="G58" i="39"/>
  <c r="G84" i="39"/>
  <c r="J319" i="39" l="1"/>
  <c r="L186" i="39"/>
  <c r="N186" i="39" s="1"/>
  <c r="I219" i="39"/>
  <c r="I283" i="39"/>
  <c r="I18" i="39" l="1"/>
  <c r="I107" i="39" s="1"/>
  <c r="E46" i="39"/>
  <c r="E310" i="39"/>
  <c r="E311" i="39"/>
  <c r="E315" i="39"/>
  <c r="E317" i="39"/>
  <c r="E292" i="39"/>
  <c r="E289" i="39"/>
  <c r="E281" i="39"/>
  <c r="E259" i="39"/>
  <c r="E257" i="39"/>
  <c r="E247" i="39"/>
  <c r="E245" i="39"/>
  <c r="E239" i="39"/>
  <c r="E240" i="39"/>
  <c r="E233" i="39"/>
  <c r="E213" i="39"/>
  <c r="E207" i="39"/>
  <c r="E194" i="39"/>
  <c r="E198" i="39"/>
  <c r="E193" i="39"/>
  <c r="E182" i="39"/>
  <c r="E183" i="39"/>
  <c r="E173" i="39"/>
  <c r="E171" i="39"/>
  <c r="E156" i="39"/>
  <c r="E160" i="39"/>
  <c r="E152" i="39"/>
  <c r="E149" i="39"/>
  <c r="L171" i="39"/>
  <c r="N171" i="39" s="1"/>
  <c r="L275" i="39"/>
  <c r="N275" i="39" s="1"/>
  <c r="L160" i="39"/>
  <c r="N160" i="39" s="1"/>
  <c r="E139" i="39"/>
  <c r="E123" i="39"/>
  <c r="E124" i="39"/>
  <c r="E127" i="39"/>
  <c r="E114" i="39"/>
  <c r="E117" i="39"/>
  <c r="E105" i="39"/>
  <c r="E97" i="39"/>
  <c r="E87" i="39"/>
  <c r="E78" i="39"/>
  <c r="E69" i="39"/>
  <c r="E55" i="39"/>
  <c r="E53" i="39"/>
  <c r="E45" i="39"/>
  <c r="E47" i="39"/>
  <c r="E48" i="39"/>
  <c r="E39" i="39"/>
  <c r="E24" i="39"/>
  <c r="E22" i="39"/>
  <c r="E16" i="39"/>
  <c r="E15" i="39"/>
  <c r="E12" i="39"/>
  <c r="L281" i="39"/>
  <c r="N281" i="39" s="1"/>
  <c r="L41" i="39"/>
  <c r="N41" i="39" s="1"/>
  <c r="L18" i="39"/>
  <c r="E98" i="39"/>
  <c r="E62" i="39"/>
  <c r="E162" i="39"/>
  <c r="L75" i="39"/>
  <c r="N75" i="39" s="1"/>
  <c r="E302" i="39"/>
  <c r="L65" i="39"/>
  <c r="N65" i="39" s="1"/>
  <c r="L270" i="39"/>
  <c r="N270" i="39" s="1"/>
  <c r="E291" i="39"/>
  <c r="E290" i="39"/>
  <c r="E288" i="39"/>
  <c r="E225" i="39"/>
  <c r="E227" i="39"/>
  <c r="E238" i="39"/>
  <c r="E226" i="39"/>
  <c r="L235" i="39"/>
  <c r="N235" i="39" s="1"/>
  <c r="L249" i="39"/>
  <c r="N249" i="39" s="1"/>
  <c r="L210" i="39"/>
  <c r="N210" i="39" s="1"/>
  <c r="E260" i="39"/>
  <c r="E20" i="39"/>
  <c r="E84" i="39"/>
  <c r="E232" i="39"/>
  <c r="E301" i="39"/>
  <c r="L166" i="39"/>
  <c r="N166" i="39" s="1"/>
  <c r="G80" i="39"/>
  <c r="L217" i="39"/>
  <c r="N217" i="39" s="1"/>
  <c r="L119" i="39"/>
  <c r="N119" i="39" s="1"/>
  <c r="L58" i="39"/>
  <c r="N58" i="39" s="1"/>
  <c r="L149" i="39"/>
  <c r="N149" i="39" s="1"/>
  <c r="G281" i="39"/>
  <c r="L50" i="39"/>
  <c r="N50" i="39" s="1"/>
  <c r="X26" i="42"/>
  <c r="X25" i="42"/>
  <c r="X24" i="42"/>
  <c r="X23" i="42"/>
  <c r="X22" i="42"/>
  <c r="X21" i="42"/>
  <c r="X20" i="42"/>
  <c r="X19" i="42"/>
  <c r="X18" i="42"/>
  <c r="X17" i="42"/>
  <c r="X16" i="42"/>
  <c r="X15" i="42"/>
  <c r="X14" i="42"/>
  <c r="X13" i="42"/>
  <c r="X12" i="42"/>
  <c r="X11" i="42"/>
  <c r="X10" i="42"/>
  <c r="X9" i="42"/>
  <c r="X8" i="42"/>
  <c r="X7" i="42"/>
  <c r="X6" i="42"/>
  <c r="X38" i="42"/>
  <c r="X37" i="42"/>
  <c r="X36" i="42"/>
  <c r="X35" i="42"/>
  <c r="X34" i="42"/>
  <c r="X33" i="42"/>
  <c r="X44" i="42"/>
  <c r="X43" i="42"/>
  <c r="X42" i="42"/>
  <c r="X48" i="42"/>
  <c r="X49" i="42"/>
  <c r="X50" i="42"/>
  <c r="X51" i="42"/>
  <c r="X52" i="42"/>
  <c r="X53" i="42"/>
  <c r="X58" i="42"/>
  <c r="X59" i="42"/>
  <c r="X60" i="42"/>
  <c r="X61" i="42"/>
  <c r="X62" i="42"/>
  <c r="X63" i="42"/>
  <c r="X57" i="42"/>
  <c r="X69" i="42"/>
  <c r="X68" i="42"/>
  <c r="X67" i="42"/>
  <c r="X66" i="42"/>
  <c r="X78" i="42"/>
  <c r="X77" i="42"/>
  <c r="X76" i="42"/>
  <c r="X83" i="42"/>
  <c r="X82" i="42"/>
  <c r="X88" i="42"/>
  <c r="X87" i="42"/>
  <c r="X92" i="42"/>
  <c r="X99" i="42"/>
  <c r="X98" i="42"/>
  <c r="X106" i="42"/>
  <c r="X105" i="42"/>
  <c r="X104" i="42"/>
  <c r="X103" i="42"/>
  <c r="X112" i="42"/>
  <c r="X110" i="42"/>
  <c r="X119" i="42"/>
  <c r="X120" i="42"/>
  <c r="X121" i="42"/>
  <c r="X122" i="42"/>
  <c r="X123" i="42"/>
  <c r="X124" i="42"/>
  <c r="X125" i="42"/>
  <c r="X126" i="42"/>
  <c r="X127" i="42"/>
  <c r="X128" i="42"/>
  <c r="X132" i="42"/>
  <c r="X133" i="42"/>
  <c r="X134" i="42"/>
  <c r="X135" i="42"/>
  <c r="X136" i="42"/>
  <c r="X137" i="42"/>
  <c r="X138" i="42"/>
  <c r="X139" i="42"/>
  <c r="X142" i="42"/>
  <c r="X144" i="42"/>
  <c r="X145" i="42"/>
  <c r="X146" i="42"/>
  <c r="X150" i="42"/>
  <c r="X151" i="42"/>
  <c r="X152" i="42"/>
  <c r="X156" i="42"/>
  <c r="X157" i="42"/>
  <c r="X158" i="42"/>
  <c r="X162" i="42"/>
  <c r="X163" i="42"/>
  <c r="X167" i="42"/>
  <c r="X168" i="42"/>
  <c r="X169" i="42"/>
  <c r="X173" i="42"/>
  <c r="X174" i="42"/>
  <c r="X175" i="42"/>
  <c r="X179" i="42"/>
  <c r="X180" i="42"/>
  <c r="X186" i="42"/>
  <c r="X194" i="42"/>
  <c r="X195" i="42"/>
  <c r="X196" i="42"/>
  <c r="X197" i="42"/>
  <c r="X198" i="42"/>
  <c r="X193" i="42"/>
  <c r="X206" i="42"/>
  <c r="X207" i="42"/>
  <c r="X208" i="42"/>
  <c r="X209" i="42"/>
  <c r="X210" i="42"/>
  <c r="X211" i="42"/>
  <c r="X212" i="42"/>
  <c r="X213" i="42"/>
  <c r="X214" i="42"/>
  <c r="X215" i="42"/>
  <c r="X216" i="42"/>
  <c r="X217" i="42"/>
  <c r="X205" i="42"/>
  <c r="X221" i="42"/>
  <c r="X222" i="42"/>
  <c r="X226" i="42"/>
  <c r="X228" i="42"/>
  <c r="X229" i="42"/>
  <c r="X230" i="42"/>
  <c r="X231" i="42"/>
  <c r="X232" i="42"/>
  <c r="X239" i="42"/>
  <c r="X240" i="42"/>
  <c r="X241" i="42"/>
  <c r="X242" i="42"/>
  <c r="X243" i="42"/>
  <c r="X244" i="42"/>
  <c r="X245" i="42"/>
  <c r="X249" i="42"/>
  <c r="X250" i="42"/>
  <c r="X251" i="42"/>
  <c r="X255" i="42"/>
  <c r="X256" i="42"/>
  <c r="X257" i="42"/>
  <c r="X258" i="42"/>
  <c r="X259" i="42"/>
  <c r="X262" i="42"/>
  <c r="X263" i="42"/>
  <c r="X264" i="42"/>
  <c r="X265" i="42"/>
  <c r="X273" i="42"/>
  <c r="X274" i="42"/>
  <c r="X275" i="42"/>
  <c r="X276" i="42"/>
  <c r="X277" i="42"/>
  <c r="X278" i="42"/>
  <c r="X279" i="42"/>
  <c r="X283" i="42"/>
  <c r="X284" i="42"/>
  <c r="X288" i="42"/>
  <c r="X289" i="42"/>
  <c r="X290" i="42"/>
  <c r="X291" i="42"/>
  <c r="X292" i="42"/>
  <c r="X300" i="42"/>
  <c r="X301" i="42"/>
  <c r="X302" i="42"/>
  <c r="X303" i="42"/>
  <c r="X304" i="42"/>
  <c r="X305" i="42"/>
  <c r="X306" i="42"/>
  <c r="X299" i="42"/>
  <c r="X311" i="42"/>
  <c r="X312" i="42"/>
  <c r="X313" i="42"/>
  <c r="X314" i="42"/>
  <c r="X310" i="42"/>
  <c r="X320" i="42"/>
  <c r="X321" i="42"/>
  <c r="X322" i="42"/>
  <c r="X323" i="42"/>
  <c r="X324" i="42"/>
  <c r="X325" i="42"/>
  <c r="X326" i="42"/>
  <c r="X330" i="42"/>
  <c r="X331" i="42"/>
  <c r="X332" i="42"/>
  <c r="X342" i="42"/>
  <c r="X343" i="42"/>
  <c r="X344" i="42"/>
  <c r="X345" i="42"/>
  <c r="X346" i="42"/>
  <c r="X347" i="42"/>
  <c r="X348" i="42"/>
  <c r="X184" i="42"/>
  <c r="X31" i="42"/>
  <c r="X29" i="42"/>
  <c r="V307" i="42"/>
  <c r="T342" i="42"/>
  <c r="T343" i="42"/>
  <c r="T344" i="42"/>
  <c r="T345" i="42"/>
  <c r="T346" i="42"/>
  <c r="T347" i="42"/>
  <c r="T348" i="42"/>
  <c r="R349" i="42"/>
  <c r="T349" i="42" s="1"/>
  <c r="S349" i="42"/>
  <c r="S307" i="42"/>
  <c r="U306" i="42"/>
  <c r="W334" i="42"/>
  <c r="X334" i="42" s="1"/>
  <c r="V334" i="42"/>
  <c r="W328" i="42"/>
  <c r="V328" i="42"/>
  <c r="W316" i="42"/>
  <c r="X316" i="42" s="1"/>
  <c r="V316" i="42"/>
  <c r="V318" i="42"/>
  <c r="W307" i="42"/>
  <c r="W318" i="42" s="1"/>
  <c r="W286" i="42"/>
  <c r="V286" i="42"/>
  <c r="W281" i="42"/>
  <c r="W294" i="42" s="1"/>
  <c r="V281" i="42"/>
  <c r="W267" i="42"/>
  <c r="V267" i="42"/>
  <c r="W260" i="42"/>
  <c r="V260" i="42"/>
  <c r="W253" i="42"/>
  <c r="V253" i="42"/>
  <c r="W247" i="42"/>
  <c r="V247" i="42"/>
  <c r="W233" i="42"/>
  <c r="X233" i="42" s="1"/>
  <c r="V233" i="42"/>
  <c r="W224" i="42"/>
  <c r="V224" i="42"/>
  <c r="X224" i="42" s="1"/>
  <c r="W219" i="42"/>
  <c r="V219" i="42"/>
  <c r="W200" i="42"/>
  <c r="V200" i="42"/>
  <c r="W182" i="42"/>
  <c r="V182" i="42"/>
  <c r="W27" i="42"/>
  <c r="W40" i="42"/>
  <c r="X40" i="42" s="1"/>
  <c r="W46" i="42"/>
  <c r="W55" i="42"/>
  <c r="W64" i="42"/>
  <c r="X64" i="42" s="1"/>
  <c r="W72" i="42"/>
  <c r="W80" i="42"/>
  <c r="X80" i="42" s="1"/>
  <c r="V80" i="42"/>
  <c r="W85" i="42"/>
  <c r="W90" i="42"/>
  <c r="W96" i="42"/>
  <c r="W101" i="42"/>
  <c r="X101" i="42" s="1"/>
  <c r="W108" i="42"/>
  <c r="X108" i="42" s="1"/>
  <c r="W129" i="42"/>
  <c r="X129" i="42" s="1"/>
  <c r="W140" i="42"/>
  <c r="X140" i="42" s="1"/>
  <c r="W148" i="42"/>
  <c r="W177" i="42"/>
  <c r="X177" i="42" s="1"/>
  <c r="W171" i="42"/>
  <c r="X171" i="42" s="1"/>
  <c r="W165" i="42"/>
  <c r="W160" i="42"/>
  <c r="W154" i="42"/>
  <c r="V177" i="42"/>
  <c r="V171" i="42"/>
  <c r="V165" i="42"/>
  <c r="V160" i="42"/>
  <c r="V154" i="42"/>
  <c r="V148" i="42"/>
  <c r="V140" i="42"/>
  <c r="S140" i="42"/>
  <c r="V129" i="42"/>
  <c r="V108" i="42"/>
  <c r="V101" i="42"/>
  <c r="V96" i="42"/>
  <c r="V90" i="42"/>
  <c r="V85" i="42"/>
  <c r="V72" i="42"/>
  <c r="V64" i="42"/>
  <c r="V55" i="42"/>
  <c r="V46" i="42"/>
  <c r="V40" i="42"/>
  <c r="V27" i="42"/>
  <c r="U62" i="42"/>
  <c r="T62" i="42"/>
  <c r="U7" i="42"/>
  <c r="U8" i="42"/>
  <c r="U9" i="42"/>
  <c r="U10" i="42"/>
  <c r="U14" i="42"/>
  <c r="U15" i="42"/>
  <c r="U16" i="42"/>
  <c r="U17" i="42"/>
  <c r="U18" i="42"/>
  <c r="U19" i="42"/>
  <c r="U20" i="42"/>
  <c r="U21" i="42"/>
  <c r="U22" i="42"/>
  <c r="U23" i="42"/>
  <c r="U24" i="42"/>
  <c r="U25" i="42"/>
  <c r="U26" i="42"/>
  <c r="U28" i="42"/>
  <c r="U29" i="42"/>
  <c r="U30" i="42"/>
  <c r="U31" i="42"/>
  <c r="U32" i="42"/>
  <c r="U33" i="42"/>
  <c r="U34" i="42"/>
  <c r="U35" i="42"/>
  <c r="U36" i="42"/>
  <c r="U37" i="42"/>
  <c r="U38" i="42"/>
  <c r="U39" i="42"/>
  <c r="U41" i="42"/>
  <c r="U42" i="42"/>
  <c r="U43" i="42"/>
  <c r="U44" i="42"/>
  <c r="U45" i="42"/>
  <c r="U47" i="42"/>
  <c r="U48" i="42"/>
  <c r="U49" i="42"/>
  <c r="U50" i="42"/>
  <c r="U51" i="42"/>
  <c r="U52" i="42"/>
  <c r="U53" i="42"/>
  <c r="U54" i="42"/>
  <c r="U56" i="42"/>
  <c r="U57" i="42"/>
  <c r="U61" i="42"/>
  <c r="U58" i="42"/>
  <c r="U59" i="42"/>
  <c r="U60" i="42"/>
  <c r="U63" i="42"/>
  <c r="U65" i="42"/>
  <c r="U66" i="42"/>
  <c r="U67" i="42"/>
  <c r="U68" i="42"/>
  <c r="U69" i="42"/>
  <c r="U70" i="42"/>
  <c r="U71" i="42"/>
  <c r="U73" i="42"/>
  <c r="U74" i="42"/>
  <c r="U75" i="42"/>
  <c r="U76" i="42"/>
  <c r="U77" i="42"/>
  <c r="U78" i="42"/>
  <c r="U79" i="42"/>
  <c r="U81" i="42"/>
  <c r="U82" i="42"/>
  <c r="U83" i="42"/>
  <c r="U84" i="42"/>
  <c r="U86" i="42"/>
  <c r="U87" i="42"/>
  <c r="U88" i="42"/>
  <c r="U89" i="42"/>
  <c r="U91" i="42"/>
  <c r="U92" i="42"/>
  <c r="U93" i="42"/>
  <c r="U94" i="42"/>
  <c r="U95" i="42"/>
  <c r="U97" i="42"/>
  <c r="U98" i="42"/>
  <c r="U99" i="42"/>
  <c r="U100" i="42"/>
  <c r="U102" i="42"/>
  <c r="U103" i="42"/>
  <c r="U104" i="42"/>
  <c r="U105" i="42"/>
  <c r="U106" i="42"/>
  <c r="U107" i="42"/>
  <c r="U109" i="42"/>
  <c r="U110" i="42"/>
  <c r="U111" i="42"/>
  <c r="U112" i="42"/>
  <c r="U113" i="42"/>
  <c r="U115" i="42"/>
  <c r="U116" i="42"/>
  <c r="U117" i="42"/>
  <c r="U118" i="42"/>
  <c r="U119" i="42"/>
  <c r="U120" i="42"/>
  <c r="U121" i="42"/>
  <c r="U122" i="42"/>
  <c r="U127" i="42"/>
  <c r="U123" i="42"/>
  <c r="U128" i="42"/>
  <c r="U124" i="42"/>
  <c r="U125" i="42"/>
  <c r="U126" i="42"/>
  <c r="U130" i="42"/>
  <c r="U131" i="42"/>
  <c r="U132" i="42"/>
  <c r="U133" i="42"/>
  <c r="U134" i="42"/>
  <c r="U135" i="42"/>
  <c r="U136" i="42"/>
  <c r="U137" i="42"/>
  <c r="U138" i="42"/>
  <c r="U139" i="42"/>
  <c r="U141" i="42"/>
  <c r="U142" i="42"/>
  <c r="U143" i="42"/>
  <c r="U144" i="42"/>
  <c r="U145" i="42"/>
  <c r="U146" i="42"/>
  <c r="U147" i="42"/>
  <c r="U149" i="42"/>
  <c r="U150" i="42"/>
  <c r="U151" i="42"/>
  <c r="U152" i="42"/>
  <c r="U153" i="42"/>
  <c r="U155" i="42"/>
  <c r="U156" i="42"/>
  <c r="U157" i="42"/>
  <c r="U158" i="42"/>
  <c r="U159" i="42"/>
  <c r="U161" i="42"/>
  <c r="U162" i="42"/>
  <c r="U163" i="42"/>
  <c r="U164" i="42"/>
  <c r="U166" i="42"/>
  <c r="U167" i="42"/>
  <c r="U168" i="42"/>
  <c r="U169" i="42"/>
  <c r="U170" i="42"/>
  <c r="U172" i="42"/>
  <c r="U173" i="42"/>
  <c r="U174" i="42"/>
  <c r="U175" i="42"/>
  <c r="U176" i="42"/>
  <c r="U178" i="42"/>
  <c r="U179" i="42"/>
  <c r="U180" i="42"/>
  <c r="U181" i="42"/>
  <c r="U183" i="42"/>
  <c r="U184" i="42"/>
  <c r="U185" i="42"/>
  <c r="U186" i="42"/>
  <c r="U187" i="42"/>
  <c r="U189" i="42"/>
  <c r="U190" i="42"/>
  <c r="U191" i="42"/>
  <c r="U192" i="42"/>
  <c r="U193" i="42"/>
  <c r="U194" i="42"/>
  <c r="U195" i="42"/>
  <c r="U196" i="42"/>
  <c r="U197" i="42"/>
  <c r="U198" i="42"/>
  <c r="U199" i="42"/>
  <c r="U201" i="42"/>
  <c r="U202" i="42"/>
  <c r="U203" i="42"/>
  <c r="U204" i="42"/>
  <c r="U205" i="42"/>
  <c r="U206" i="42"/>
  <c r="U207" i="42"/>
  <c r="U208" i="42"/>
  <c r="U209" i="42"/>
  <c r="U210" i="42"/>
  <c r="U211" i="42"/>
  <c r="U212" i="42"/>
  <c r="U213" i="42"/>
  <c r="U214" i="42"/>
  <c r="U215" i="42"/>
  <c r="U216" i="42"/>
  <c r="U217" i="42"/>
  <c r="U218" i="42"/>
  <c r="U220" i="42"/>
  <c r="U221" i="42"/>
  <c r="U222" i="42"/>
  <c r="U223" i="42"/>
  <c r="U225" i="42"/>
  <c r="U226" i="42"/>
  <c r="U227" i="42"/>
  <c r="U228" i="42"/>
  <c r="U229" i="42"/>
  <c r="U230" i="42"/>
  <c r="U231" i="42"/>
  <c r="U232" i="42"/>
  <c r="U234" i="42"/>
  <c r="U236" i="42"/>
  <c r="U237" i="42"/>
  <c r="U238" i="42"/>
  <c r="U239" i="42"/>
  <c r="U240" i="42"/>
  <c r="U241" i="42"/>
  <c r="U242" i="42"/>
  <c r="U243" i="42"/>
  <c r="U244" i="42"/>
  <c r="U245" i="42"/>
  <c r="U246" i="42"/>
  <c r="U248" i="42"/>
  <c r="U249" i="42"/>
  <c r="U250" i="42"/>
  <c r="U251" i="42"/>
  <c r="U252" i="42"/>
  <c r="U254" i="42"/>
  <c r="U255" i="42"/>
  <c r="U256" i="42"/>
  <c r="U257" i="42"/>
  <c r="U258" i="42"/>
  <c r="U259" i="42"/>
  <c r="U262" i="42"/>
  <c r="U263" i="42"/>
  <c r="U264" i="42"/>
  <c r="U265" i="42"/>
  <c r="U266" i="42"/>
  <c r="U268" i="42"/>
  <c r="U270" i="42"/>
  <c r="U271" i="42"/>
  <c r="U272" i="42"/>
  <c r="U273" i="42"/>
  <c r="U274" i="42"/>
  <c r="U275" i="42"/>
  <c r="U276" i="42"/>
  <c r="U277" i="42"/>
  <c r="U278" i="42"/>
  <c r="U279" i="42"/>
  <c r="U280" i="42"/>
  <c r="U282" i="42"/>
  <c r="U283" i="42"/>
  <c r="U284" i="42"/>
  <c r="U285" i="42"/>
  <c r="U287" i="42"/>
  <c r="U288" i="42"/>
  <c r="U289" i="42"/>
  <c r="U290" i="42"/>
  <c r="U291" i="42"/>
  <c r="U292" i="42"/>
  <c r="U293" i="42"/>
  <c r="U295" i="42"/>
  <c r="U296" i="42"/>
  <c r="U297" i="42"/>
  <c r="U298" i="42"/>
  <c r="U299" i="42"/>
  <c r="U300" i="42"/>
  <c r="U301" i="42"/>
  <c r="U302" i="42"/>
  <c r="U303" i="42"/>
  <c r="U304" i="42"/>
  <c r="U305" i="42"/>
  <c r="U308" i="42"/>
  <c r="U309" i="42"/>
  <c r="U310" i="42"/>
  <c r="U311" i="42"/>
  <c r="U312" i="42"/>
  <c r="U313" i="42"/>
  <c r="U314" i="42"/>
  <c r="U315" i="42"/>
  <c r="U317" i="42"/>
  <c r="U319" i="42"/>
  <c r="U320" i="42"/>
  <c r="U321" i="42"/>
  <c r="U322" i="42"/>
  <c r="U323" i="42"/>
  <c r="U324" i="42"/>
  <c r="U325" i="42"/>
  <c r="U326" i="42"/>
  <c r="U327" i="42"/>
  <c r="U329" i="42"/>
  <c r="U330" i="42"/>
  <c r="U331" i="42"/>
  <c r="U332" i="42"/>
  <c r="U333" i="42"/>
  <c r="U335" i="42"/>
  <c r="U336" i="42"/>
  <c r="U337" i="42"/>
  <c r="U338" i="42"/>
  <c r="U339" i="42"/>
  <c r="U341" i="42"/>
  <c r="U342" i="42"/>
  <c r="U343" i="42"/>
  <c r="U344" i="42"/>
  <c r="U345" i="42"/>
  <c r="U346" i="42"/>
  <c r="U347" i="42"/>
  <c r="U348" i="42"/>
  <c r="U6" i="42"/>
  <c r="R27" i="42"/>
  <c r="R40" i="42"/>
  <c r="R46" i="42"/>
  <c r="U46" i="42" s="1"/>
  <c r="R55" i="42"/>
  <c r="R64" i="42"/>
  <c r="R72" i="42"/>
  <c r="R80" i="42"/>
  <c r="R85" i="42"/>
  <c r="R90" i="42"/>
  <c r="R96" i="42"/>
  <c r="R101" i="42"/>
  <c r="R108" i="42"/>
  <c r="R129" i="42"/>
  <c r="R140" i="42"/>
  <c r="R148" i="42"/>
  <c r="R154" i="42"/>
  <c r="R160" i="42"/>
  <c r="R165" i="42"/>
  <c r="R171" i="42"/>
  <c r="U171" i="42" s="1"/>
  <c r="R177" i="42"/>
  <c r="R182" i="42"/>
  <c r="R200" i="42"/>
  <c r="R219" i="42"/>
  <c r="R224" i="42"/>
  <c r="R233" i="42"/>
  <c r="R247" i="42"/>
  <c r="R253" i="42"/>
  <c r="R260" i="42"/>
  <c r="R267" i="42"/>
  <c r="R281" i="42"/>
  <c r="R286" i="42"/>
  <c r="R294" i="42" s="1"/>
  <c r="R307" i="42"/>
  <c r="R316" i="42"/>
  <c r="R318" i="42" s="1"/>
  <c r="R328" i="42"/>
  <c r="R334" i="42"/>
  <c r="E91" i="39"/>
  <c r="E10" i="39"/>
  <c r="L143" i="39"/>
  <c r="N143" i="39" s="1"/>
  <c r="L154" i="39"/>
  <c r="N154" i="39" s="1"/>
  <c r="S101" i="42"/>
  <c r="M330" i="42"/>
  <c r="S286" i="42"/>
  <c r="T286" i="42" s="1"/>
  <c r="S281" i="42"/>
  <c r="U281" i="42" s="1"/>
  <c r="S267" i="42"/>
  <c r="S260" i="42"/>
  <c r="T260" i="42" s="1"/>
  <c r="S253" i="42"/>
  <c r="S247" i="42"/>
  <c r="S233" i="42"/>
  <c r="U233" i="42" s="1"/>
  <c r="S224" i="42"/>
  <c r="T224" i="42" s="1"/>
  <c r="S219" i="42"/>
  <c r="S182" i="42"/>
  <c r="S177" i="42"/>
  <c r="S171" i="42"/>
  <c r="S165" i="42"/>
  <c r="S160" i="42"/>
  <c r="S154" i="42"/>
  <c r="S148" i="42"/>
  <c r="S200" i="42"/>
  <c r="S334" i="42"/>
  <c r="S328" i="42"/>
  <c r="S316" i="42"/>
  <c r="S129" i="42"/>
  <c r="S108" i="42"/>
  <c r="S96" i="42"/>
  <c r="S90" i="42"/>
  <c r="S85" i="42"/>
  <c r="S80" i="42"/>
  <c r="S72" i="42"/>
  <c r="S64" i="42"/>
  <c r="S55" i="42"/>
  <c r="S46" i="42"/>
  <c r="T26" i="42"/>
  <c r="O40" i="42"/>
  <c r="S40" i="42"/>
  <c r="S27" i="42"/>
  <c r="T332" i="42"/>
  <c r="T331" i="42"/>
  <c r="T326" i="42"/>
  <c r="T325" i="42"/>
  <c r="T324" i="42"/>
  <c r="T323" i="42"/>
  <c r="T322" i="42"/>
  <c r="T321" i="42"/>
  <c r="T314" i="42"/>
  <c r="T313" i="42"/>
  <c r="T312" i="42"/>
  <c r="T311" i="42"/>
  <c r="T310" i="42"/>
  <c r="T306" i="42"/>
  <c r="T302" i="42"/>
  <c r="T305" i="42"/>
  <c r="T301" i="42"/>
  <c r="T292" i="42"/>
  <c r="T290" i="42"/>
  <c r="T288" i="42"/>
  <c r="T284" i="42"/>
  <c r="T283" i="42"/>
  <c r="T278" i="42"/>
  <c r="T279" i="42"/>
  <c r="T277" i="42"/>
  <c r="T276" i="42"/>
  <c r="T275" i="42"/>
  <c r="T274" i="42"/>
  <c r="T273" i="42"/>
  <c r="T265" i="42"/>
  <c r="T264" i="42"/>
  <c r="T263" i="42"/>
  <c r="T262" i="42"/>
  <c r="T258" i="42"/>
  <c r="T257" i="42"/>
  <c r="T256" i="42"/>
  <c r="T255" i="42"/>
  <c r="T251" i="42"/>
  <c r="T250" i="42"/>
  <c r="T249" i="42"/>
  <c r="T245" i="42"/>
  <c r="T244" i="42"/>
  <c r="T243" i="42"/>
  <c r="T242" i="42"/>
  <c r="T241" i="42"/>
  <c r="T240" i="42"/>
  <c r="T239" i="42"/>
  <c r="T232" i="42"/>
  <c r="T230" i="42"/>
  <c r="T229" i="42"/>
  <c r="T228" i="42"/>
  <c r="T226" i="42"/>
  <c r="T222" i="42"/>
  <c r="T221" i="42"/>
  <c r="T206" i="42"/>
  <c r="T205" i="42"/>
  <c r="T216" i="42"/>
  <c r="T217" i="42"/>
  <c r="T215" i="42"/>
  <c r="T214" i="42"/>
  <c r="T213" i="42"/>
  <c r="T212" i="42"/>
  <c r="T211" i="42"/>
  <c r="T210" i="42"/>
  <c r="T209" i="42"/>
  <c r="T208" i="42"/>
  <c r="T207" i="42"/>
  <c r="T198" i="42"/>
  <c r="T197" i="42"/>
  <c r="T196" i="42"/>
  <c r="T195" i="42"/>
  <c r="T193" i="42"/>
  <c r="T194" i="42"/>
  <c r="T186" i="42"/>
  <c r="T184" i="42"/>
  <c r="T180" i="42"/>
  <c r="T179" i="42"/>
  <c r="T175" i="42"/>
  <c r="T174" i="42"/>
  <c r="T173" i="42"/>
  <c r="T169" i="42"/>
  <c r="T167" i="42"/>
  <c r="T168" i="42"/>
  <c r="T163" i="42"/>
  <c r="T162" i="42"/>
  <c r="T158" i="42"/>
  <c r="T157" i="42"/>
  <c r="T156" i="42"/>
  <c r="T152" i="42"/>
  <c r="T151" i="42"/>
  <c r="T150" i="42"/>
  <c r="T146" i="42"/>
  <c r="T145" i="42"/>
  <c r="T144" i="42"/>
  <c r="T142" i="42"/>
  <c r="T137" i="42"/>
  <c r="T136" i="42"/>
  <c r="T135" i="42"/>
  <c r="T134" i="42"/>
  <c r="T133" i="42"/>
  <c r="T132" i="42"/>
  <c r="T124" i="42"/>
  <c r="T128" i="42"/>
  <c r="T123" i="42"/>
  <c r="T127" i="42"/>
  <c r="T122" i="42"/>
  <c r="T121" i="42"/>
  <c r="T120" i="42"/>
  <c r="T119" i="42"/>
  <c r="T112" i="42"/>
  <c r="T110" i="42"/>
  <c r="T106" i="42"/>
  <c r="T105" i="42"/>
  <c r="T104" i="42"/>
  <c r="T103" i="42"/>
  <c r="T99" i="42"/>
  <c r="T98" i="42"/>
  <c r="T94" i="42"/>
  <c r="T93" i="42"/>
  <c r="T92" i="42"/>
  <c r="T88" i="42"/>
  <c r="T87" i="42"/>
  <c r="T83" i="42"/>
  <c r="T82" i="42"/>
  <c r="T78" i="42"/>
  <c r="T77" i="42"/>
  <c r="T76" i="42"/>
  <c r="T74" i="42"/>
  <c r="T67" i="42"/>
  <c r="T70" i="42"/>
  <c r="T69" i="42"/>
  <c r="T68" i="42"/>
  <c r="T66" i="42"/>
  <c r="T63" i="42"/>
  <c r="T60" i="42"/>
  <c r="T58" i="42"/>
  <c r="T59" i="42"/>
  <c r="T61" i="42"/>
  <c r="T57" i="42"/>
  <c r="T53" i="42"/>
  <c r="T52" i="42"/>
  <c r="T50" i="42"/>
  <c r="T51" i="42"/>
  <c r="T49" i="42"/>
  <c r="T48" i="42"/>
  <c r="T44" i="42"/>
  <c r="T42" i="42"/>
  <c r="T43" i="42"/>
  <c r="T38" i="42"/>
  <c r="T35" i="42"/>
  <c r="T37" i="42"/>
  <c r="T36" i="42"/>
  <c r="T34" i="42"/>
  <c r="T33" i="42"/>
  <c r="T31" i="42"/>
  <c r="T29" i="42"/>
  <c r="T27" i="42"/>
  <c r="T7" i="42"/>
  <c r="T8" i="42"/>
  <c r="T9" i="42"/>
  <c r="T10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6" i="42"/>
  <c r="L349" i="42"/>
  <c r="M349" i="42" s="1"/>
  <c r="L348" i="42"/>
  <c r="M348" i="42"/>
  <c r="L347" i="42"/>
  <c r="M347" i="42" s="1"/>
  <c r="L346" i="42"/>
  <c r="M346" i="42"/>
  <c r="L345" i="42"/>
  <c r="M345" i="42"/>
  <c r="L344" i="42"/>
  <c r="M344" i="42" s="1"/>
  <c r="L343" i="42"/>
  <c r="M343" i="42" s="1"/>
  <c r="L342" i="42"/>
  <c r="M342" i="42" s="1"/>
  <c r="H348" i="42"/>
  <c r="I348" i="42"/>
  <c r="H347" i="42"/>
  <c r="I347" i="42"/>
  <c r="H346" i="42"/>
  <c r="I346" i="42" s="1"/>
  <c r="H345" i="42"/>
  <c r="I345" i="42" s="1"/>
  <c r="H344" i="42"/>
  <c r="I344" i="42" s="1"/>
  <c r="H343" i="42"/>
  <c r="I343" i="42"/>
  <c r="H342" i="42"/>
  <c r="I342" i="42" s="1"/>
  <c r="L258" i="42"/>
  <c r="M258" i="42" s="1"/>
  <c r="L239" i="42"/>
  <c r="M239" i="42" s="1"/>
  <c r="L324" i="42"/>
  <c r="M324" i="42" s="1"/>
  <c r="H263" i="42"/>
  <c r="I263" i="42" s="1"/>
  <c r="H222" i="42"/>
  <c r="I222" i="42" s="1"/>
  <c r="G140" i="42"/>
  <c r="G129" i="42"/>
  <c r="H126" i="42"/>
  <c r="I126" i="42" s="1"/>
  <c r="F129" i="42"/>
  <c r="G27" i="42"/>
  <c r="F27" i="42"/>
  <c r="H24" i="42"/>
  <c r="I24" i="42" s="1"/>
  <c r="F64" i="42"/>
  <c r="D299" i="42"/>
  <c r="E299" i="42" s="1"/>
  <c r="D303" i="42"/>
  <c r="E303" i="42" s="1"/>
  <c r="C233" i="42"/>
  <c r="D231" i="42"/>
  <c r="E231" i="42" s="1"/>
  <c r="B233" i="42"/>
  <c r="C219" i="42"/>
  <c r="P193" i="42"/>
  <c r="Q193" i="42"/>
  <c r="L193" i="42"/>
  <c r="M193" i="42" s="1"/>
  <c r="H193" i="42"/>
  <c r="I193" i="42" s="1"/>
  <c r="D193" i="42"/>
  <c r="E193" i="42" s="1"/>
  <c r="F140" i="42"/>
  <c r="H139" i="42"/>
  <c r="I139" i="42" s="1"/>
  <c r="H138" i="42"/>
  <c r="I138" i="42" s="1"/>
  <c r="H125" i="42"/>
  <c r="I125" i="42" s="1"/>
  <c r="K129" i="42"/>
  <c r="J129" i="42"/>
  <c r="C140" i="42"/>
  <c r="D139" i="42"/>
  <c r="E139" i="42" s="1"/>
  <c r="B140" i="42"/>
  <c r="D138" i="42"/>
  <c r="D125" i="42"/>
  <c r="E125" i="42" s="1"/>
  <c r="C85" i="42"/>
  <c r="F40" i="42"/>
  <c r="N40" i="42"/>
  <c r="K40" i="42"/>
  <c r="J40" i="42"/>
  <c r="G40" i="42"/>
  <c r="H39" i="42"/>
  <c r="I39" i="42" s="1"/>
  <c r="D38" i="42"/>
  <c r="E38" i="42" s="1"/>
  <c r="D39" i="42"/>
  <c r="E39" i="42"/>
  <c r="B328" i="42"/>
  <c r="B316" i="42"/>
  <c r="B307" i="42"/>
  <c r="B286" i="42"/>
  <c r="B281" i="42"/>
  <c r="B294" i="42" s="1"/>
  <c r="B267" i="42"/>
  <c r="B260" i="42"/>
  <c r="B253" i="42"/>
  <c r="B247" i="42"/>
  <c r="B219" i="42"/>
  <c r="D219" i="42" s="1"/>
  <c r="E219" i="42" s="1"/>
  <c r="B200" i="42"/>
  <c r="B182" i="42"/>
  <c r="D182" i="42" s="1"/>
  <c r="E182" i="42" s="1"/>
  <c r="B177" i="42"/>
  <c r="B171" i="42"/>
  <c r="B165" i="42"/>
  <c r="B160" i="42"/>
  <c r="B154" i="42"/>
  <c r="B148" i="42"/>
  <c r="B129" i="42"/>
  <c r="B108" i="42"/>
  <c r="B101" i="42"/>
  <c r="B96" i="42"/>
  <c r="B90" i="42"/>
  <c r="B85" i="42"/>
  <c r="B80" i="42"/>
  <c r="B72" i="42"/>
  <c r="B64" i="42"/>
  <c r="B55" i="42"/>
  <c r="D55" i="42" s="1"/>
  <c r="E55" i="42" s="1"/>
  <c r="B46" i="42"/>
  <c r="B40" i="42"/>
  <c r="B27" i="42"/>
  <c r="B334" i="42"/>
  <c r="K334" i="42"/>
  <c r="J334" i="42"/>
  <c r="G334" i="42"/>
  <c r="F334" i="42"/>
  <c r="H334" i="42" s="1"/>
  <c r="I334" i="42" s="1"/>
  <c r="C334" i="42"/>
  <c r="K328" i="42"/>
  <c r="J328" i="42"/>
  <c r="G328" i="42"/>
  <c r="F328" i="42"/>
  <c r="C328" i="42"/>
  <c r="K316" i="42"/>
  <c r="J316" i="42"/>
  <c r="L316" i="42" s="1"/>
  <c r="M316" i="42" s="1"/>
  <c r="G316" i="42"/>
  <c r="F316" i="42"/>
  <c r="H316" i="42" s="1"/>
  <c r="I316" i="42" s="1"/>
  <c r="C316" i="42"/>
  <c r="K307" i="42"/>
  <c r="J307" i="42"/>
  <c r="G307" i="42"/>
  <c r="F307" i="42"/>
  <c r="C307" i="42"/>
  <c r="C318" i="42" s="1"/>
  <c r="K286" i="42"/>
  <c r="J286" i="42"/>
  <c r="L286" i="42" s="1"/>
  <c r="M286" i="42" s="1"/>
  <c r="G286" i="42"/>
  <c r="F286" i="42"/>
  <c r="C286" i="42"/>
  <c r="K281" i="42"/>
  <c r="J281" i="42"/>
  <c r="G281" i="42"/>
  <c r="G294" i="42" s="1"/>
  <c r="F281" i="42"/>
  <c r="C281" i="42"/>
  <c r="K267" i="42"/>
  <c r="J267" i="42"/>
  <c r="G267" i="42"/>
  <c r="F267" i="42"/>
  <c r="C267" i="42"/>
  <c r="K260" i="42"/>
  <c r="J260" i="42"/>
  <c r="G260" i="42"/>
  <c r="F260" i="42"/>
  <c r="C260" i="42"/>
  <c r="K253" i="42"/>
  <c r="J253" i="42"/>
  <c r="G253" i="42"/>
  <c r="F253" i="42"/>
  <c r="C253" i="42"/>
  <c r="K247" i="42"/>
  <c r="J247" i="42"/>
  <c r="G247" i="42"/>
  <c r="F247" i="42"/>
  <c r="C247" i="42"/>
  <c r="K233" i="42"/>
  <c r="J233" i="42"/>
  <c r="L233" i="42" s="1"/>
  <c r="M233" i="42" s="1"/>
  <c r="G233" i="42"/>
  <c r="F233" i="42"/>
  <c r="B224" i="42"/>
  <c r="K224" i="42"/>
  <c r="J224" i="42"/>
  <c r="G224" i="42"/>
  <c r="F224" i="42"/>
  <c r="C224" i="42"/>
  <c r="K219" i="42"/>
  <c r="J219" i="42"/>
  <c r="G219" i="42"/>
  <c r="F219" i="42"/>
  <c r="K200" i="42"/>
  <c r="J200" i="42"/>
  <c r="G200" i="42"/>
  <c r="F200" i="42"/>
  <c r="H200" i="42" s="1"/>
  <c r="I200" i="42" s="1"/>
  <c r="C200" i="42"/>
  <c r="K182" i="42"/>
  <c r="J182" i="42"/>
  <c r="G182" i="42"/>
  <c r="F182" i="42"/>
  <c r="C182" i="42"/>
  <c r="K177" i="42"/>
  <c r="J177" i="42"/>
  <c r="L177" i="42" s="1"/>
  <c r="M177" i="42" s="1"/>
  <c r="G177" i="42"/>
  <c r="F177" i="42"/>
  <c r="C177" i="42"/>
  <c r="K171" i="42"/>
  <c r="J171" i="42"/>
  <c r="G171" i="42"/>
  <c r="F171" i="42"/>
  <c r="C171" i="42"/>
  <c r="K165" i="42"/>
  <c r="J165" i="42"/>
  <c r="G165" i="42"/>
  <c r="F165" i="42"/>
  <c r="C165" i="42"/>
  <c r="K160" i="42"/>
  <c r="J160" i="42"/>
  <c r="G160" i="42"/>
  <c r="F160" i="42"/>
  <c r="C160" i="42"/>
  <c r="K154" i="42"/>
  <c r="J154" i="42"/>
  <c r="G154" i="42"/>
  <c r="F154" i="42"/>
  <c r="C154" i="42"/>
  <c r="K148" i="42"/>
  <c r="J148" i="42"/>
  <c r="G148" i="42"/>
  <c r="F148" i="42"/>
  <c r="C148" i="42"/>
  <c r="K140" i="42"/>
  <c r="J140" i="42"/>
  <c r="C129" i="42"/>
  <c r="K108" i="42"/>
  <c r="J108" i="42"/>
  <c r="G108" i="42"/>
  <c r="F108" i="42"/>
  <c r="H108" i="42"/>
  <c r="I108" i="42" s="1"/>
  <c r="C108" i="42"/>
  <c r="K101" i="42"/>
  <c r="J101" i="42"/>
  <c r="G101" i="42"/>
  <c r="F101" i="42"/>
  <c r="C101" i="42"/>
  <c r="K96" i="42"/>
  <c r="J96" i="42"/>
  <c r="G96" i="42"/>
  <c r="F96" i="42"/>
  <c r="C96" i="42"/>
  <c r="K90" i="42"/>
  <c r="J90" i="42"/>
  <c r="G90" i="42"/>
  <c r="F90" i="42"/>
  <c r="C90" i="42"/>
  <c r="K85" i="42"/>
  <c r="J85" i="42"/>
  <c r="G85" i="42"/>
  <c r="F85" i="42"/>
  <c r="K80" i="42"/>
  <c r="J80" i="42"/>
  <c r="G80" i="42"/>
  <c r="F80" i="42"/>
  <c r="C80" i="42"/>
  <c r="K72" i="42"/>
  <c r="J72" i="42"/>
  <c r="G72" i="42"/>
  <c r="F72" i="42"/>
  <c r="H72" i="42" s="1"/>
  <c r="I72" i="42" s="1"/>
  <c r="C72" i="42"/>
  <c r="K64" i="42"/>
  <c r="J64" i="42"/>
  <c r="G64" i="42"/>
  <c r="C64" i="42"/>
  <c r="D44" i="42"/>
  <c r="E44" i="42" s="1"/>
  <c r="K55" i="42"/>
  <c r="J55" i="42"/>
  <c r="G55" i="42"/>
  <c r="F55" i="42"/>
  <c r="C55" i="42"/>
  <c r="K46" i="42"/>
  <c r="J46" i="42"/>
  <c r="L46" i="42" s="1"/>
  <c r="M46" i="42" s="1"/>
  <c r="G46" i="42"/>
  <c r="F46" i="42"/>
  <c r="C46" i="42"/>
  <c r="C40" i="42"/>
  <c r="K27" i="42"/>
  <c r="J27" i="42"/>
  <c r="C27" i="42"/>
  <c r="L332" i="42"/>
  <c r="M332" i="42" s="1"/>
  <c r="L331" i="42"/>
  <c r="M331" i="42" s="1"/>
  <c r="H332" i="42"/>
  <c r="I332" i="42" s="1"/>
  <c r="H331" i="42"/>
  <c r="I331" i="42" s="1"/>
  <c r="D332" i="42"/>
  <c r="E332" i="42" s="1"/>
  <c r="D331" i="42"/>
  <c r="E331" i="42"/>
  <c r="L326" i="42"/>
  <c r="M326" i="42" s="1"/>
  <c r="L325" i="42"/>
  <c r="M325" i="42" s="1"/>
  <c r="L323" i="42"/>
  <c r="M323" i="42" s="1"/>
  <c r="L322" i="42"/>
  <c r="M322" i="42" s="1"/>
  <c r="L321" i="42"/>
  <c r="M321" i="42" s="1"/>
  <c r="H326" i="42"/>
  <c r="I326" i="42" s="1"/>
  <c r="H325" i="42"/>
  <c r="I325" i="42" s="1"/>
  <c r="H324" i="42"/>
  <c r="I324" i="42" s="1"/>
  <c r="H323" i="42"/>
  <c r="I323" i="42" s="1"/>
  <c r="H322" i="42"/>
  <c r="I322" i="42" s="1"/>
  <c r="H321" i="42"/>
  <c r="I321" i="42" s="1"/>
  <c r="D326" i="42"/>
  <c r="E326" i="42"/>
  <c r="D325" i="42"/>
  <c r="E325" i="42" s="1"/>
  <c r="D324" i="42"/>
  <c r="E324" i="42" s="1"/>
  <c r="D323" i="42"/>
  <c r="E323" i="42"/>
  <c r="D322" i="42"/>
  <c r="E322" i="42"/>
  <c r="D321" i="42"/>
  <c r="E321" i="42" s="1"/>
  <c r="L314" i="42"/>
  <c r="M314" i="42" s="1"/>
  <c r="L313" i="42"/>
  <c r="M313" i="42" s="1"/>
  <c r="L312" i="42"/>
  <c r="M312" i="42" s="1"/>
  <c r="L311" i="42"/>
  <c r="M311" i="42" s="1"/>
  <c r="L310" i="42"/>
  <c r="M310" i="42" s="1"/>
  <c r="H314" i="42"/>
  <c r="I314" i="42" s="1"/>
  <c r="H313" i="42"/>
  <c r="I313" i="42" s="1"/>
  <c r="H312" i="42"/>
  <c r="I312" i="42" s="1"/>
  <c r="H311" i="42"/>
  <c r="I311" i="42" s="1"/>
  <c r="H310" i="42"/>
  <c r="I310" i="42" s="1"/>
  <c r="D314" i="42"/>
  <c r="E314" i="42"/>
  <c r="D313" i="42"/>
  <c r="E313" i="42" s="1"/>
  <c r="D312" i="42"/>
  <c r="E312" i="42" s="1"/>
  <c r="D311" i="42"/>
  <c r="E311" i="42" s="1"/>
  <c r="D310" i="42"/>
  <c r="E310" i="42" s="1"/>
  <c r="L306" i="42"/>
  <c r="M306" i="42" s="1"/>
  <c r="L302" i="42"/>
  <c r="M302" i="42" s="1"/>
  <c r="L305" i="42"/>
  <c r="M305" i="42" s="1"/>
  <c r="L301" i="42"/>
  <c r="M301" i="42"/>
  <c r="H306" i="42"/>
  <c r="I306" i="42" s="1"/>
  <c r="H302" i="42"/>
  <c r="I302" i="42" s="1"/>
  <c r="H305" i="42"/>
  <c r="I305" i="42"/>
  <c r="H301" i="42"/>
  <c r="I301" i="42"/>
  <c r="D306" i="42"/>
  <c r="E306" i="42" s="1"/>
  <c r="D302" i="42"/>
  <c r="E302" i="42" s="1"/>
  <c r="D305" i="42"/>
  <c r="E305" i="42" s="1"/>
  <c r="D301" i="42"/>
  <c r="E301" i="42" s="1"/>
  <c r="L292" i="42"/>
  <c r="M292" i="42" s="1"/>
  <c r="L290" i="42"/>
  <c r="M290" i="42" s="1"/>
  <c r="L288" i="42"/>
  <c r="M288" i="42" s="1"/>
  <c r="H292" i="42"/>
  <c r="I292" i="42" s="1"/>
  <c r="H290" i="42"/>
  <c r="I290" i="42" s="1"/>
  <c r="H288" i="42"/>
  <c r="I288" i="42" s="1"/>
  <c r="D292" i="42"/>
  <c r="E292" i="42" s="1"/>
  <c r="D290" i="42"/>
  <c r="E290" i="42" s="1"/>
  <c r="D288" i="42"/>
  <c r="E288" i="42" s="1"/>
  <c r="L284" i="42"/>
  <c r="M284" i="42" s="1"/>
  <c r="L283" i="42"/>
  <c r="M283" i="42" s="1"/>
  <c r="H284" i="42"/>
  <c r="I284" i="42" s="1"/>
  <c r="H283" i="42"/>
  <c r="I283" i="42" s="1"/>
  <c r="D284" i="42"/>
  <c r="E284" i="42" s="1"/>
  <c r="D283" i="42"/>
  <c r="E283" i="42" s="1"/>
  <c r="L278" i="42"/>
  <c r="M278" i="42" s="1"/>
  <c r="L279" i="42"/>
  <c r="M279" i="42" s="1"/>
  <c r="L277" i="42"/>
  <c r="M277" i="42" s="1"/>
  <c r="L276" i="42"/>
  <c r="M276" i="42" s="1"/>
  <c r="L275" i="42"/>
  <c r="M275" i="42" s="1"/>
  <c r="L274" i="42"/>
  <c r="M274" i="42" s="1"/>
  <c r="L273" i="42"/>
  <c r="M273" i="42" s="1"/>
  <c r="H278" i="42"/>
  <c r="I278" i="42" s="1"/>
  <c r="H279" i="42"/>
  <c r="I279" i="42" s="1"/>
  <c r="H277" i="42"/>
  <c r="I277" i="42" s="1"/>
  <c r="H276" i="42"/>
  <c r="I276" i="42" s="1"/>
  <c r="H275" i="42"/>
  <c r="H274" i="42"/>
  <c r="I274" i="42" s="1"/>
  <c r="H273" i="42"/>
  <c r="I273" i="42" s="1"/>
  <c r="D278" i="42"/>
  <c r="E278" i="42" s="1"/>
  <c r="D279" i="42"/>
  <c r="E279" i="42" s="1"/>
  <c r="D277" i="42"/>
  <c r="D276" i="42"/>
  <c r="E276" i="42" s="1"/>
  <c r="D275" i="42"/>
  <c r="E275" i="42" s="1"/>
  <c r="D274" i="42"/>
  <c r="E274" i="42" s="1"/>
  <c r="D273" i="42"/>
  <c r="E273" i="42" s="1"/>
  <c r="L265" i="42"/>
  <c r="M265" i="42" s="1"/>
  <c r="L264" i="42"/>
  <c r="M264" i="42" s="1"/>
  <c r="L263" i="42"/>
  <c r="M263" i="42" s="1"/>
  <c r="L262" i="42"/>
  <c r="M262" i="42" s="1"/>
  <c r="H265" i="42"/>
  <c r="I265" i="42" s="1"/>
  <c r="H264" i="42"/>
  <c r="I264" i="42" s="1"/>
  <c r="H262" i="42"/>
  <c r="I262" i="42" s="1"/>
  <c r="D265" i="42"/>
  <c r="E265" i="42" s="1"/>
  <c r="D264" i="42"/>
  <c r="E264" i="42" s="1"/>
  <c r="D263" i="42"/>
  <c r="E263" i="42" s="1"/>
  <c r="D262" i="42"/>
  <c r="E262" i="42" s="1"/>
  <c r="L257" i="42"/>
  <c r="M257" i="42" s="1"/>
  <c r="L256" i="42"/>
  <c r="M256" i="42" s="1"/>
  <c r="L255" i="42"/>
  <c r="M255" i="42" s="1"/>
  <c r="H258" i="42"/>
  <c r="I258" i="42" s="1"/>
  <c r="H257" i="42"/>
  <c r="I257" i="42" s="1"/>
  <c r="H256" i="42"/>
  <c r="I256" i="42" s="1"/>
  <c r="H255" i="42"/>
  <c r="I255" i="42" s="1"/>
  <c r="D258" i="42"/>
  <c r="E258" i="42" s="1"/>
  <c r="D257" i="42"/>
  <c r="E257" i="42" s="1"/>
  <c r="D256" i="42"/>
  <c r="E256" i="42" s="1"/>
  <c r="D255" i="42"/>
  <c r="E255" i="42" s="1"/>
  <c r="L251" i="42"/>
  <c r="M251" i="42"/>
  <c r="L250" i="42"/>
  <c r="M250" i="42" s="1"/>
  <c r="L249" i="42"/>
  <c r="M249" i="42" s="1"/>
  <c r="H251" i="42"/>
  <c r="I251" i="42" s="1"/>
  <c r="H250" i="42"/>
  <c r="I250" i="42" s="1"/>
  <c r="H249" i="42"/>
  <c r="I249" i="42"/>
  <c r="D251" i="42"/>
  <c r="E251" i="42" s="1"/>
  <c r="D250" i="42"/>
  <c r="E250" i="42" s="1"/>
  <c r="D249" i="42"/>
  <c r="E249" i="42" s="1"/>
  <c r="L245" i="42"/>
  <c r="M245" i="42" s="1"/>
  <c r="L244" i="42"/>
  <c r="M244" i="42" s="1"/>
  <c r="L243" i="42"/>
  <c r="M243" i="42" s="1"/>
  <c r="L242" i="42"/>
  <c r="M242" i="42" s="1"/>
  <c r="L241" i="42"/>
  <c r="M241" i="42" s="1"/>
  <c r="L240" i="42"/>
  <c r="M240" i="42" s="1"/>
  <c r="H245" i="42"/>
  <c r="I245" i="42" s="1"/>
  <c r="H244" i="42"/>
  <c r="I244" i="42" s="1"/>
  <c r="H243" i="42"/>
  <c r="I243" i="42" s="1"/>
  <c r="H242" i="42"/>
  <c r="I242" i="42" s="1"/>
  <c r="H241" i="42"/>
  <c r="I241" i="42" s="1"/>
  <c r="H240" i="42"/>
  <c r="I240" i="42" s="1"/>
  <c r="H239" i="42"/>
  <c r="I239" i="42" s="1"/>
  <c r="D245" i="42"/>
  <c r="E245" i="42" s="1"/>
  <c r="D244" i="42"/>
  <c r="E244" i="42" s="1"/>
  <c r="D243" i="42"/>
  <c r="E243" i="42" s="1"/>
  <c r="D242" i="42"/>
  <c r="E242" i="42" s="1"/>
  <c r="D241" i="42"/>
  <c r="E241" i="42" s="1"/>
  <c r="D240" i="42"/>
  <c r="E240" i="42" s="1"/>
  <c r="D239" i="42"/>
  <c r="E239" i="42" s="1"/>
  <c r="L232" i="42"/>
  <c r="M232" i="42" s="1"/>
  <c r="L230" i="42"/>
  <c r="M230" i="42" s="1"/>
  <c r="L229" i="42"/>
  <c r="M229" i="42" s="1"/>
  <c r="L228" i="42"/>
  <c r="M228" i="42"/>
  <c r="H232" i="42"/>
  <c r="I232" i="42" s="1"/>
  <c r="H230" i="42"/>
  <c r="I230" i="42" s="1"/>
  <c r="H229" i="42"/>
  <c r="I229" i="42" s="1"/>
  <c r="H228" i="42"/>
  <c r="I228" i="42" s="1"/>
  <c r="D232" i="42"/>
  <c r="E232" i="42"/>
  <c r="D230" i="42"/>
  <c r="E230" i="42" s="1"/>
  <c r="D229" i="42"/>
  <c r="E229" i="42" s="1"/>
  <c r="D228" i="42"/>
  <c r="E228" i="42" s="1"/>
  <c r="L226" i="42"/>
  <c r="M226" i="42" s="1"/>
  <c r="H226" i="42"/>
  <c r="I226" i="42" s="1"/>
  <c r="D226" i="42"/>
  <c r="E226" i="42" s="1"/>
  <c r="L222" i="42"/>
  <c r="M222" i="42" s="1"/>
  <c r="L221" i="42"/>
  <c r="M221" i="42" s="1"/>
  <c r="D222" i="42"/>
  <c r="E222" i="42" s="1"/>
  <c r="D221" i="42"/>
  <c r="E221" i="42" s="1"/>
  <c r="L206" i="42"/>
  <c r="M206" i="42"/>
  <c r="L205" i="42"/>
  <c r="M205" i="42" s="1"/>
  <c r="L216" i="42"/>
  <c r="M216" i="42" s="1"/>
  <c r="L217" i="42"/>
  <c r="M217" i="42" s="1"/>
  <c r="L215" i="42"/>
  <c r="M215" i="42" s="1"/>
  <c r="L214" i="42"/>
  <c r="M214" i="42"/>
  <c r="L213" i="42"/>
  <c r="M213" i="42" s="1"/>
  <c r="L212" i="42"/>
  <c r="M212" i="42" s="1"/>
  <c r="L211" i="42"/>
  <c r="M211" i="42"/>
  <c r="L210" i="42"/>
  <c r="M210" i="42" s="1"/>
  <c r="L209" i="42"/>
  <c r="M209" i="42" s="1"/>
  <c r="L208" i="42"/>
  <c r="M208" i="42" s="1"/>
  <c r="L207" i="42"/>
  <c r="M207" i="42" s="1"/>
  <c r="H206" i="42"/>
  <c r="I206" i="42" s="1"/>
  <c r="H205" i="42"/>
  <c r="I205" i="42" s="1"/>
  <c r="H216" i="42"/>
  <c r="I216" i="42" s="1"/>
  <c r="H217" i="42"/>
  <c r="I217" i="42" s="1"/>
  <c r="H215" i="42"/>
  <c r="I215" i="42" s="1"/>
  <c r="H214" i="42"/>
  <c r="I214" i="42" s="1"/>
  <c r="H213" i="42"/>
  <c r="I213" i="42" s="1"/>
  <c r="H212" i="42"/>
  <c r="I212" i="42" s="1"/>
  <c r="H211" i="42"/>
  <c r="I211" i="42" s="1"/>
  <c r="H210" i="42"/>
  <c r="I210" i="42" s="1"/>
  <c r="H209" i="42"/>
  <c r="I209" i="42" s="1"/>
  <c r="H208" i="42"/>
  <c r="I208" i="42" s="1"/>
  <c r="H207" i="42"/>
  <c r="I207" i="42" s="1"/>
  <c r="D206" i="42"/>
  <c r="E206" i="42" s="1"/>
  <c r="D205" i="42"/>
  <c r="E205" i="42" s="1"/>
  <c r="D216" i="42"/>
  <c r="E216" i="42" s="1"/>
  <c r="D217" i="42"/>
  <c r="E217" i="42" s="1"/>
  <c r="D215" i="42"/>
  <c r="E215" i="42" s="1"/>
  <c r="D214" i="42"/>
  <c r="E214" i="42" s="1"/>
  <c r="D213" i="42"/>
  <c r="E213" i="42"/>
  <c r="D212" i="42"/>
  <c r="E212" i="42" s="1"/>
  <c r="D211" i="42"/>
  <c r="E211" i="42" s="1"/>
  <c r="D210" i="42"/>
  <c r="E210" i="42" s="1"/>
  <c r="D209" i="42"/>
  <c r="E209" i="42" s="1"/>
  <c r="D208" i="42"/>
  <c r="E208" i="42" s="1"/>
  <c r="D207" i="42"/>
  <c r="E207" i="42" s="1"/>
  <c r="L198" i="42"/>
  <c r="M198" i="42" s="1"/>
  <c r="L197" i="42"/>
  <c r="M197" i="42" s="1"/>
  <c r="L196" i="42"/>
  <c r="M196" i="42" s="1"/>
  <c r="L195" i="42"/>
  <c r="M195" i="42" s="1"/>
  <c r="L194" i="42"/>
  <c r="M194" i="42" s="1"/>
  <c r="H198" i="42"/>
  <c r="I198" i="42" s="1"/>
  <c r="H197" i="42"/>
  <c r="I197" i="42" s="1"/>
  <c r="H196" i="42"/>
  <c r="I196" i="42" s="1"/>
  <c r="H195" i="42"/>
  <c r="I195" i="42" s="1"/>
  <c r="H194" i="42"/>
  <c r="I194" i="42"/>
  <c r="D198" i="42"/>
  <c r="E198" i="42" s="1"/>
  <c r="D197" i="42"/>
  <c r="E197" i="42" s="1"/>
  <c r="D196" i="42"/>
  <c r="E196" i="42" s="1"/>
  <c r="D195" i="42"/>
  <c r="E195" i="42" s="1"/>
  <c r="D194" i="42"/>
  <c r="E194" i="42" s="1"/>
  <c r="L186" i="42"/>
  <c r="M186" i="42" s="1"/>
  <c r="H186" i="42"/>
  <c r="I186" i="42" s="1"/>
  <c r="D186" i="42"/>
  <c r="E186" i="42" s="1"/>
  <c r="L184" i="42"/>
  <c r="M184" i="42" s="1"/>
  <c r="H184" i="42"/>
  <c r="I184" i="42" s="1"/>
  <c r="D184" i="42"/>
  <c r="E184" i="42" s="1"/>
  <c r="L180" i="42"/>
  <c r="M180" i="42" s="1"/>
  <c r="L179" i="42"/>
  <c r="M179" i="42" s="1"/>
  <c r="H180" i="42"/>
  <c r="I180" i="42" s="1"/>
  <c r="H179" i="42"/>
  <c r="I179" i="42" s="1"/>
  <c r="D180" i="42"/>
  <c r="E180" i="42" s="1"/>
  <c r="D179" i="42"/>
  <c r="E179" i="42" s="1"/>
  <c r="L175" i="42"/>
  <c r="M175" i="42" s="1"/>
  <c r="L174" i="42"/>
  <c r="M174" i="42" s="1"/>
  <c r="L173" i="42"/>
  <c r="M173" i="42" s="1"/>
  <c r="H175" i="42"/>
  <c r="I175" i="42" s="1"/>
  <c r="H174" i="42"/>
  <c r="I174" i="42" s="1"/>
  <c r="H173" i="42"/>
  <c r="I173" i="42" s="1"/>
  <c r="D175" i="42"/>
  <c r="E175" i="42"/>
  <c r="D174" i="42"/>
  <c r="E174" i="42" s="1"/>
  <c r="D173" i="42"/>
  <c r="E173" i="42" s="1"/>
  <c r="L169" i="42"/>
  <c r="M169" i="42" s="1"/>
  <c r="L167" i="42"/>
  <c r="M167" i="42" s="1"/>
  <c r="L168" i="42"/>
  <c r="M168" i="42" s="1"/>
  <c r="H169" i="42"/>
  <c r="I169" i="42" s="1"/>
  <c r="H167" i="42"/>
  <c r="I167" i="42"/>
  <c r="H168" i="42"/>
  <c r="I168" i="42" s="1"/>
  <c r="D169" i="42"/>
  <c r="E169" i="42" s="1"/>
  <c r="D167" i="42"/>
  <c r="E167" i="42" s="1"/>
  <c r="D168" i="42"/>
  <c r="E168" i="42"/>
  <c r="L163" i="42"/>
  <c r="M163" i="42" s="1"/>
  <c r="L162" i="42"/>
  <c r="M162" i="42"/>
  <c r="H163" i="42"/>
  <c r="I163" i="42" s="1"/>
  <c r="H162" i="42"/>
  <c r="I162" i="42"/>
  <c r="D163" i="42"/>
  <c r="E163" i="42" s="1"/>
  <c r="D162" i="42"/>
  <c r="E162" i="42" s="1"/>
  <c r="L158" i="42"/>
  <c r="M158" i="42" s="1"/>
  <c r="L157" i="42"/>
  <c r="M157" i="42" s="1"/>
  <c r="L156" i="42"/>
  <c r="M156" i="42" s="1"/>
  <c r="H158" i="42"/>
  <c r="I158" i="42" s="1"/>
  <c r="H157" i="42"/>
  <c r="I157" i="42" s="1"/>
  <c r="H156" i="42"/>
  <c r="I156" i="42" s="1"/>
  <c r="D158" i="42"/>
  <c r="E158" i="42" s="1"/>
  <c r="D157" i="42"/>
  <c r="E157" i="42" s="1"/>
  <c r="D156" i="42"/>
  <c r="E156" i="42" s="1"/>
  <c r="L152" i="42"/>
  <c r="L151" i="42"/>
  <c r="M151" i="42" s="1"/>
  <c r="L150" i="42"/>
  <c r="M150" i="42" s="1"/>
  <c r="H152" i="42"/>
  <c r="I152" i="42" s="1"/>
  <c r="H151" i="42"/>
  <c r="I151" i="42"/>
  <c r="H150" i="42"/>
  <c r="I150" i="42" s="1"/>
  <c r="D152" i="42"/>
  <c r="D151" i="42"/>
  <c r="E151" i="42" s="1"/>
  <c r="D150" i="42"/>
  <c r="E150" i="42" s="1"/>
  <c r="L146" i="42"/>
  <c r="M146" i="42" s="1"/>
  <c r="L145" i="42"/>
  <c r="M145" i="42" s="1"/>
  <c r="L144" i="42"/>
  <c r="M144" i="42" s="1"/>
  <c r="H146" i="42"/>
  <c r="H145" i="42"/>
  <c r="I145" i="42" s="1"/>
  <c r="H144" i="42"/>
  <c r="I144" i="42" s="1"/>
  <c r="D146" i="42"/>
  <c r="E146" i="42" s="1"/>
  <c r="D145" i="42"/>
  <c r="E145" i="42"/>
  <c r="D144" i="42"/>
  <c r="E144" i="42" s="1"/>
  <c r="L142" i="42"/>
  <c r="M142" i="42" s="1"/>
  <c r="H142" i="42"/>
  <c r="I142" i="42" s="1"/>
  <c r="D142" i="42"/>
  <c r="L137" i="42"/>
  <c r="L136" i="42"/>
  <c r="M136" i="42" s="1"/>
  <c r="L135" i="42"/>
  <c r="M135" i="42" s="1"/>
  <c r="L134" i="42"/>
  <c r="M134" i="42" s="1"/>
  <c r="L133" i="42"/>
  <c r="M133" i="42" s="1"/>
  <c r="L132" i="42"/>
  <c r="M132" i="42" s="1"/>
  <c r="H137" i="42"/>
  <c r="I137" i="42"/>
  <c r="H136" i="42"/>
  <c r="I136" i="42" s="1"/>
  <c r="H135" i="42"/>
  <c r="I135" i="42" s="1"/>
  <c r="H134" i="42"/>
  <c r="I134" i="42" s="1"/>
  <c r="H133" i="42"/>
  <c r="I133" i="42" s="1"/>
  <c r="H132" i="42"/>
  <c r="I132" i="42" s="1"/>
  <c r="D137" i="42"/>
  <c r="E137" i="42"/>
  <c r="D136" i="42"/>
  <c r="E136" i="42" s="1"/>
  <c r="D135" i="42"/>
  <c r="E135" i="42" s="1"/>
  <c r="D134" i="42"/>
  <c r="E134" i="42" s="1"/>
  <c r="D133" i="42"/>
  <c r="E133" i="42"/>
  <c r="D132" i="42"/>
  <c r="E132" i="42"/>
  <c r="L124" i="42"/>
  <c r="M124" i="42"/>
  <c r="L128" i="42"/>
  <c r="M128" i="42"/>
  <c r="L123" i="42"/>
  <c r="M123" i="42"/>
  <c r="L127" i="42"/>
  <c r="M127" i="42" s="1"/>
  <c r="L122" i="42"/>
  <c r="M122" i="42" s="1"/>
  <c r="L121" i="42"/>
  <c r="M121" i="42"/>
  <c r="L120" i="42"/>
  <c r="M120" i="42"/>
  <c r="L119" i="42"/>
  <c r="M119" i="42" s="1"/>
  <c r="H124" i="42"/>
  <c r="I124" i="42"/>
  <c r="H128" i="42"/>
  <c r="I128" i="42" s="1"/>
  <c r="H123" i="42"/>
  <c r="I123" i="42" s="1"/>
  <c r="H127" i="42"/>
  <c r="I127" i="42" s="1"/>
  <c r="H122" i="42"/>
  <c r="I122" i="42" s="1"/>
  <c r="H121" i="42"/>
  <c r="I121" i="42" s="1"/>
  <c r="H120" i="42"/>
  <c r="I120" i="42" s="1"/>
  <c r="H119" i="42"/>
  <c r="I119" i="42" s="1"/>
  <c r="D124" i="42"/>
  <c r="E124" i="42" s="1"/>
  <c r="D128" i="42"/>
  <c r="E128" i="42" s="1"/>
  <c r="D123" i="42"/>
  <c r="E123" i="42"/>
  <c r="D127" i="42"/>
  <c r="E127" i="42" s="1"/>
  <c r="D122" i="42"/>
  <c r="E122" i="42" s="1"/>
  <c r="D121" i="42"/>
  <c r="E121" i="42" s="1"/>
  <c r="D120" i="42"/>
  <c r="E120" i="42"/>
  <c r="D119" i="42"/>
  <c r="E119" i="42" s="1"/>
  <c r="L112" i="42"/>
  <c r="M112" i="42" s="1"/>
  <c r="H112" i="42"/>
  <c r="I112" i="42" s="1"/>
  <c r="D112" i="42"/>
  <c r="E112" i="42"/>
  <c r="D110" i="42"/>
  <c r="E110" i="42" s="1"/>
  <c r="H110" i="42"/>
  <c r="I110" i="42"/>
  <c r="L110" i="42"/>
  <c r="M110" i="42"/>
  <c r="L106" i="42"/>
  <c r="M106" i="42" s="1"/>
  <c r="L105" i="42"/>
  <c r="M105" i="42" s="1"/>
  <c r="L104" i="42"/>
  <c r="M104" i="42" s="1"/>
  <c r="L103" i="42"/>
  <c r="M103" i="42" s="1"/>
  <c r="H106" i="42"/>
  <c r="I106" i="42"/>
  <c r="H105" i="42"/>
  <c r="I105" i="42" s="1"/>
  <c r="H104" i="42"/>
  <c r="I104" i="42" s="1"/>
  <c r="H103" i="42"/>
  <c r="I103" i="42"/>
  <c r="D106" i="42"/>
  <c r="E106" i="42"/>
  <c r="D105" i="42"/>
  <c r="E105" i="42" s="1"/>
  <c r="D104" i="42"/>
  <c r="E104" i="42"/>
  <c r="D103" i="42"/>
  <c r="E103" i="42"/>
  <c r="L99" i="42"/>
  <c r="M99" i="42" s="1"/>
  <c r="L98" i="42"/>
  <c r="M98" i="42" s="1"/>
  <c r="H99" i="42"/>
  <c r="I99" i="42" s="1"/>
  <c r="H98" i="42"/>
  <c r="I98" i="42" s="1"/>
  <c r="D99" i="42"/>
  <c r="E99" i="42" s="1"/>
  <c r="D98" i="42"/>
  <c r="E98" i="42" s="1"/>
  <c r="L94" i="42"/>
  <c r="M94" i="42" s="1"/>
  <c r="L93" i="42"/>
  <c r="M93" i="42"/>
  <c r="L92" i="42"/>
  <c r="M92" i="42"/>
  <c r="H94" i="42"/>
  <c r="I94" i="42" s="1"/>
  <c r="H93" i="42"/>
  <c r="I93" i="42"/>
  <c r="H92" i="42"/>
  <c r="I92" i="42" s="1"/>
  <c r="D94" i="42"/>
  <c r="E94" i="42" s="1"/>
  <c r="D93" i="42"/>
  <c r="E93" i="42" s="1"/>
  <c r="D92" i="42"/>
  <c r="E92" i="42"/>
  <c r="L88" i="42"/>
  <c r="M88" i="42" s="1"/>
  <c r="L87" i="42"/>
  <c r="M87" i="42"/>
  <c r="H88" i="42"/>
  <c r="I88" i="42" s="1"/>
  <c r="H87" i="42"/>
  <c r="I87" i="42"/>
  <c r="D88" i="42"/>
  <c r="E88" i="42"/>
  <c r="D87" i="42"/>
  <c r="E87" i="42" s="1"/>
  <c r="L83" i="42"/>
  <c r="M83" i="42" s="1"/>
  <c r="L82" i="42"/>
  <c r="M82" i="42" s="1"/>
  <c r="H83" i="42"/>
  <c r="I83" i="42" s="1"/>
  <c r="H82" i="42"/>
  <c r="I82" i="42"/>
  <c r="D83" i="42"/>
  <c r="E83" i="42" s="1"/>
  <c r="D82" i="42"/>
  <c r="E82" i="42" s="1"/>
  <c r="L78" i="42"/>
  <c r="M78" i="42"/>
  <c r="L77" i="42"/>
  <c r="M77" i="42" s="1"/>
  <c r="L76" i="42"/>
  <c r="M76" i="42" s="1"/>
  <c r="H78" i="42"/>
  <c r="I78" i="42"/>
  <c r="H77" i="42"/>
  <c r="I77" i="42" s="1"/>
  <c r="H76" i="42"/>
  <c r="I76" i="42"/>
  <c r="D78" i="42"/>
  <c r="E78" i="42" s="1"/>
  <c r="D77" i="42"/>
  <c r="E77" i="42" s="1"/>
  <c r="D76" i="42"/>
  <c r="E76" i="42" s="1"/>
  <c r="L74" i="42"/>
  <c r="M74" i="42"/>
  <c r="H74" i="42"/>
  <c r="I74" i="42" s="1"/>
  <c r="D74" i="42"/>
  <c r="E74" i="42"/>
  <c r="L67" i="42"/>
  <c r="M67" i="42"/>
  <c r="L70" i="42"/>
  <c r="M70" i="42"/>
  <c r="L69" i="42"/>
  <c r="M69" i="42" s="1"/>
  <c r="L68" i="42"/>
  <c r="M68" i="42" s="1"/>
  <c r="L66" i="42"/>
  <c r="M66" i="42" s="1"/>
  <c r="H67" i="42"/>
  <c r="I67" i="42" s="1"/>
  <c r="H70" i="42"/>
  <c r="I70" i="42" s="1"/>
  <c r="H69" i="42"/>
  <c r="I69" i="42"/>
  <c r="H68" i="42"/>
  <c r="I68" i="42" s="1"/>
  <c r="H66" i="42"/>
  <c r="I66" i="42" s="1"/>
  <c r="D67" i="42"/>
  <c r="E67" i="42" s="1"/>
  <c r="D70" i="42"/>
  <c r="E70" i="42" s="1"/>
  <c r="D69" i="42"/>
  <c r="E69" i="42"/>
  <c r="D68" i="42"/>
  <c r="E68" i="42" s="1"/>
  <c r="D66" i="42"/>
  <c r="E66" i="42" s="1"/>
  <c r="L63" i="42"/>
  <c r="M63" i="42"/>
  <c r="L60" i="42"/>
  <c r="M60" i="42" s="1"/>
  <c r="L58" i="42"/>
  <c r="M58" i="42"/>
  <c r="L59" i="42"/>
  <c r="M59" i="42" s="1"/>
  <c r="L61" i="42"/>
  <c r="M61" i="42" s="1"/>
  <c r="L57" i="42"/>
  <c r="M57" i="42"/>
  <c r="H63" i="42"/>
  <c r="I63" i="42" s="1"/>
  <c r="H60" i="42"/>
  <c r="I60" i="42" s="1"/>
  <c r="H58" i="42"/>
  <c r="I58" i="42"/>
  <c r="H59" i="42"/>
  <c r="I59" i="42" s="1"/>
  <c r="H61" i="42"/>
  <c r="I61" i="42"/>
  <c r="H57" i="42"/>
  <c r="I57" i="42" s="1"/>
  <c r="D63" i="42"/>
  <c r="E63" i="42" s="1"/>
  <c r="D60" i="42"/>
  <c r="E60" i="42" s="1"/>
  <c r="D58" i="42"/>
  <c r="E58" i="42"/>
  <c r="D59" i="42"/>
  <c r="E59" i="42" s="1"/>
  <c r="D61" i="42"/>
  <c r="E61" i="42"/>
  <c r="D57" i="42"/>
  <c r="E57" i="42"/>
  <c r="L53" i="42"/>
  <c r="M53" i="42"/>
  <c r="L52" i="42"/>
  <c r="M52" i="42" s="1"/>
  <c r="L50" i="42"/>
  <c r="M50" i="42" s="1"/>
  <c r="L51" i="42"/>
  <c r="M51" i="42" s="1"/>
  <c r="L49" i="42"/>
  <c r="M49" i="42" s="1"/>
  <c r="L48" i="42"/>
  <c r="M48" i="42" s="1"/>
  <c r="H53" i="42"/>
  <c r="I53" i="42" s="1"/>
  <c r="H52" i="42"/>
  <c r="I52" i="42"/>
  <c r="H50" i="42"/>
  <c r="I50" i="42" s="1"/>
  <c r="H51" i="42"/>
  <c r="I51" i="42" s="1"/>
  <c r="H49" i="42"/>
  <c r="I49" i="42" s="1"/>
  <c r="H48" i="42"/>
  <c r="I48" i="42" s="1"/>
  <c r="D53" i="42"/>
  <c r="E53" i="42" s="1"/>
  <c r="D52" i="42"/>
  <c r="E52" i="42" s="1"/>
  <c r="D50" i="42"/>
  <c r="E50" i="42" s="1"/>
  <c r="D51" i="42"/>
  <c r="E51" i="42"/>
  <c r="D49" i="42"/>
  <c r="E49" i="42" s="1"/>
  <c r="D48" i="42"/>
  <c r="E48" i="42" s="1"/>
  <c r="L44" i="42"/>
  <c r="M44" i="42" s="1"/>
  <c r="L42" i="42"/>
  <c r="M42" i="42"/>
  <c r="L43" i="42"/>
  <c r="M43" i="42" s="1"/>
  <c r="H44" i="42"/>
  <c r="I44" i="42" s="1"/>
  <c r="H42" i="42"/>
  <c r="I42" i="42" s="1"/>
  <c r="H43" i="42"/>
  <c r="I43" i="42" s="1"/>
  <c r="D43" i="42"/>
  <c r="E43" i="42" s="1"/>
  <c r="D42" i="42"/>
  <c r="E42" i="42" s="1"/>
  <c r="L38" i="42"/>
  <c r="M38" i="42"/>
  <c r="L35" i="42"/>
  <c r="M35" i="42" s="1"/>
  <c r="L37" i="42"/>
  <c r="M37" i="42" s="1"/>
  <c r="L36" i="42"/>
  <c r="M36" i="42" s="1"/>
  <c r="L34" i="42"/>
  <c r="L33" i="42"/>
  <c r="H38" i="42"/>
  <c r="I38" i="42" s="1"/>
  <c r="H35" i="42"/>
  <c r="I35" i="42" s="1"/>
  <c r="H37" i="42"/>
  <c r="I37" i="42" s="1"/>
  <c r="H36" i="42"/>
  <c r="I36" i="42" s="1"/>
  <c r="H34" i="42"/>
  <c r="I34" i="42" s="1"/>
  <c r="H33" i="42"/>
  <c r="I33" i="42" s="1"/>
  <c r="D35" i="42"/>
  <c r="E35" i="42" s="1"/>
  <c r="D37" i="42"/>
  <c r="E37" i="42" s="1"/>
  <c r="D36" i="42"/>
  <c r="E36" i="42" s="1"/>
  <c r="D34" i="42"/>
  <c r="E34" i="42" s="1"/>
  <c r="D33" i="42"/>
  <c r="E33" i="42" s="1"/>
  <c r="L31" i="42"/>
  <c r="M31" i="42" s="1"/>
  <c r="H31" i="42"/>
  <c r="I31" i="42" s="1"/>
  <c r="D31" i="42"/>
  <c r="E31" i="42" s="1"/>
  <c r="L29" i="42"/>
  <c r="M29" i="42" s="1"/>
  <c r="H29" i="42"/>
  <c r="I29" i="42"/>
  <c r="D29" i="42"/>
  <c r="E29" i="42" s="1"/>
  <c r="L7" i="42"/>
  <c r="M7" i="42" s="1"/>
  <c r="L8" i="42"/>
  <c r="M8" i="42" s="1"/>
  <c r="L9" i="42"/>
  <c r="L10" i="42"/>
  <c r="M10" i="42" s="1"/>
  <c r="L23" i="42"/>
  <c r="M23" i="42" s="1"/>
  <c r="L14" i="42"/>
  <c r="M14" i="42" s="1"/>
  <c r="L15" i="42"/>
  <c r="M15" i="42" s="1"/>
  <c r="L16" i="42"/>
  <c r="M16" i="42" s="1"/>
  <c r="L17" i="42"/>
  <c r="M17" i="42" s="1"/>
  <c r="L18" i="42"/>
  <c r="L19" i="42"/>
  <c r="M19" i="42" s="1"/>
  <c r="L20" i="42"/>
  <c r="M20" i="42" s="1"/>
  <c r="L21" i="42"/>
  <c r="M21" i="42" s="1"/>
  <c r="L22" i="42"/>
  <c r="L25" i="42"/>
  <c r="L26" i="42"/>
  <c r="M26" i="42" s="1"/>
  <c r="H7" i="42"/>
  <c r="I7" i="42" s="1"/>
  <c r="H8" i="42"/>
  <c r="I8" i="42" s="1"/>
  <c r="H9" i="42"/>
  <c r="I9" i="42" s="1"/>
  <c r="H10" i="42"/>
  <c r="I10" i="42" s="1"/>
  <c r="H23" i="42"/>
  <c r="I23" i="42" s="1"/>
  <c r="H14" i="42"/>
  <c r="I14" i="42" s="1"/>
  <c r="H15" i="42"/>
  <c r="I15" i="42" s="1"/>
  <c r="H16" i="42"/>
  <c r="I16" i="42" s="1"/>
  <c r="H17" i="42"/>
  <c r="I17" i="42" s="1"/>
  <c r="H18" i="42"/>
  <c r="I18" i="42" s="1"/>
  <c r="H19" i="42"/>
  <c r="I19" i="42" s="1"/>
  <c r="H20" i="42"/>
  <c r="I20" i="42" s="1"/>
  <c r="H21" i="42"/>
  <c r="I21" i="42" s="1"/>
  <c r="H22" i="42"/>
  <c r="I22" i="42" s="1"/>
  <c r="H25" i="42"/>
  <c r="H26" i="42"/>
  <c r="I26" i="42" s="1"/>
  <c r="D7" i="42"/>
  <c r="E7" i="42" s="1"/>
  <c r="D8" i="42"/>
  <c r="E8" i="42" s="1"/>
  <c r="D9" i="42"/>
  <c r="D10" i="42"/>
  <c r="E10" i="42" s="1"/>
  <c r="D23" i="42"/>
  <c r="E23" i="42" s="1"/>
  <c r="D14" i="42"/>
  <c r="E14" i="42" s="1"/>
  <c r="D15" i="42"/>
  <c r="E15" i="42" s="1"/>
  <c r="D16" i="42"/>
  <c r="E16" i="42" s="1"/>
  <c r="D17" i="42"/>
  <c r="E17" i="42" s="1"/>
  <c r="D18" i="42"/>
  <c r="D19" i="42"/>
  <c r="E19" i="42" s="1"/>
  <c r="D20" i="42"/>
  <c r="E20" i="42" s="1"/>
  <c r="D21" i="42"/>
  <c r="E21" i="42" s="1"/>
  <c r="D22" i="42"/>
  <c r="D25" i="42"/>
  <c r="E25" i="42" s="1"/>
  <c r="D26" i="42"/>
  <c r="E26" i="42" s="1"/>
  <c r="D6" i="42"/>
  <c r="H6" i="42"/>
  <c r="L6" i="42"/>
  <c r="M6" i="42" s="1"/>
  <c r="N27" i="42"/>
  <c r="O27" i="42"/>
  <c r="N46" i="42"/>
  <c r="O46" i="42"/>
  <c r="N55" i="42"/>
  <c r="O55" i="42"/>
  <c r="N64" i="42"/>
  <c r="O64" i="42"/>
  <c r="N72" i="42"/>
  <c r="O72" i="42"/>
  <c r="N80" i="42"/>
  <c r="O80" i="42"/>
  <c r="N85" i="42"/>
  <c r="O85" i="42"/>
  <c r="N90" i="42"/>
  <c r="O90" i="42"/>
  <c r="N96" i="42"/>
  <c r="O96" i="42"/>
  <c r="P96" i="42" s="1"/>
  <c r="N101" i="42"/>
  <c r="O101" i="42"/>
  <c r="N108" i="42"/>
  <c r="O108" i="42"/>
  <c r="N129" i="42"/>
  <c r="P129" i="42" s="1"/>
  <c r="Q129" i="42" s="1"/>
  <c r="O129" i="42"/>
  <c r="N140" i="42"/>
  <c r="O140" i="42"/>
  <c r="P140" i="42" s="1"/>
  <c r="Q140" i="42" s="1"/>
  <c r="N148" i="42"/>
  <c r="O148" i="42"/>
  <c r="N154" i="42"/>
  <c r="O154" i="42"/>
  <c r="N160" i="42"/>
  <c r="P160" i="42" s="1"/>
  <c r="Q160" i="42" s="1"/>
  <c r="O160" i="42"/>
  <c r="N165" i="42"/>
  <c r="O165" i="42"/>
  <c r="N171" i="42"/>
  <c r="O171" i="42"/>
  <c r="N177" i="42"/>
  <c r="O177" i="42"/>
  <c r="N182" i="42"/>
  <c r="P182" i="42" s="1"/>
  <c r="Q182" i="42" s="1"/>
  <c r="O182" i="42"/>
  <c r="N200" i="42"/>
  <c r="O200" i="42"/>
  <c r="P200" i="42" s="1"/>
  <c r="Q200" i="42" s="1"/>
  <c r="N219" i="42"/>
  <c r="O219" i="42"/>
  <c r="N224" i="42"/>
  <c r="O224" i="42"/>
  <c r="N233" i="42"/>
  <c r="O233" i="42"/>
  <c r="N247" i="42"/>
  <c r="O247" i="42"/>
  <c r="P247" i="42" s="1"/>
  <c r="Q247" i="42" s="1"/>
  <c r="N253" i="42"/>
  <c r="O253" i="42"/>
  <c r="N260" i="42"/>
  <c r="O260" i="42"/>
  <c r="N267" i="42"/>
  <c r="O267" i="42"/>
  <c r="N281" i="42"/>
  <c r="O281" i="42"/>
  <c r="N286" i="42"/>
  <c r="O286" i="42"/>
  <c r="N307" i="42"/>
  <c r="O307" i="42"/>
  <c r="N316" i="42"/>
  <c r="N318" i="42" s="1"/>
  <c r="O316" i="42"/>
  <c r="N328" i="42"/>
  <c r="O328" i="42"/>
  <c r="N334" i="42"/>
  <c r="O334" i="42"/>
  <c r="P332" i="42"/>
  <c r="Q332" i="42" s="1"/>
  <c r="P331" i="42"/>
  <c r="Q331" i="42" s="1"/>
  <c r="P326" i="42"/>
  <c r="Q326" i="42" s="1"/>
  <c r="P325" i="42"/>
  <c r="Q325" i="42" s="1"/>
  <c r="P324" i="42"/>
  <c r="Q324" i="42" s="1"/>
  <c r="P323" i="42"/>
  <c r="Q323" i="42" s="1"/>
  <c r="P322" i="42"/>
  <c r="Q322" i="42" s="1"/>
  <c r="P321" i="42"/>
  <c r="Q321" i="42" s="1"/>
  <c r="P314" i="42"/>
  <c r="Q314" i="42" s="1"/>
  <c r="P313" i="42"/>
  <c r="Q313" i="42" s="1"/>
  <c r="P312" i="42"/>
  <c r="Q312" i="42" s="1"/>
  <c r="P311" i="42"/>
  <c r="Q311" i="42" s="1"/>
  <c r="P310" i="42"/>
  <c r="Q310" i="42" s="1"/>
  <c r="P306" i="42"/>
  <c r="Q306" i="42" s="1"/>
  <c r="P302" i="42"/>
  <c r="P305" i="42"/>
  <c r="Q305" i="42" s="1"/>
  <c r="P301" i="42"/>
  <c r="Q301" i="42" s="1"/>
  <c r="P292" i="42"/>
  <c r="Q292" i="42" s="1"/>
  <c r="P290" i="42"/>
  <c r="Q290" i="42"/>
  <c r="P288" i="42"/>
  <c r="Q288" i="42" s="1"/>
  <c r="P284" i="42"/>
  <c r="Q284" i="42" s="1"/>
  <c r="P283" i="42"/>
  <c r="Q283" i="42" s="1"/>
  <c r="P278" i="42"/>
  <c r="Q278" i="42" s="1"/>
  <c r="P279" i="42"/>
  <c r="Q279" i="42" s="1"/>
  <c r="P277" i="42"/>
  <c r="Q277" i="42" s="1"/>
  <c r="P276" i="42"/>
  <c r="P275" i="42"/>
  <c r="Q275" i="42" s="1"/>
  <c r="P274" i="42"/>
  <c r="Q274" i="42" s="1"/>
  <c r="P273" i="42"/>
  <c r="Q273" i="42" s="1"/>
  <c r="P265" i="42"/>
  <c r="P264" i="42"/>
  <c r="Q264" i="42" s="1"/>
  <c r="P263" i="42"/>
  <c r="Q263" i="42" s="1"/>
  <c r="P262" i="42"/>
  <c r="Q262" i="42" s="1"/>
  <c r="P258" i="42"/>
  <c r="Q258" i="42" s="1"/>
  <c r="P257" i="42"/>
  <c r="Q257" i="42" s="1"/>
  <c r="P256" i="42"/>
  <c r="Q256" i="42" s="1"/>
  <c r="P255" i="42"/>
  <c r="Q255" i="42" s="1"/>
  <c r="P251" i="42"/>
  <c r="Q251" i="42" s="1"/>
  <c r="P250" i="42"/>
  <c r="Q250" i="42" s="1"/>
  <c r="P249" i="42"/>
  <c r="Q249" i="42" s="1"/>
  <c r="P245" i="42"/>
  <c r="Q245" i="42" s="1"/>
  <c r="P244" i="42"/>
  <c r="Q244" i="42" s="1"/>
  <c r="P243" i="42"/>
  <c r="Q243" i="42" s="1"/>
  <c r="P242" i="42"/>
  <c r="Q242" i="42" s="1"/>
  <c r="P241" i="42"/>
  <c r="Q241" i="42" s="1"/>
  <c r="P240" i="42"/>
  <c r="Q240" i="42" s="1"/>
  <c r="P239" i="42"/>
  <c r="P232" i="42"/>
  <c r="Q232" i="42" s="1"/>
  <c r="P230" i="42"/>
  <c r="Q230" i="42" s="1"/>
  <c r="P229" i="42"/>
  <c r="Q229" i="42" s="1"/>
  <c r="P228" i="42"/>
  <c r="P226" i="42"/>
  <c r="Q226" i="42" s="1"/>
  <c r="P222" i="42"/>
  <c r="Q222" i="42" s="1"/>
  <c r="P221" i="42"/>
  <c r="Q221" i="42" s="1"/>
  <c r="P206" i="42"/>
  <c r="Q206" i="42" s="1"/>
  <c r="P205" i="42"/>
  <c r="Q205" i="42" s="1"/>
  <c r="P216" i="42"/>
  <c r="Q216" i="42" s="1"/>
  <c r="P217" i="42"/>
  <c r="P215" i="42"/>
  <c r="Q215" i="42" s="1"/>
  <c r="P214" i="42"/>
  <c r="Q214" i="42" s="1"/>
  <c r="P213" i="42"/>
  <c r="Q213" i="42" s="1"/>
  <c r="P212" i="42"/>
  <c r="P211" i="42"/>
  <c r="Q211" i="42" s="1"/>
  <c r="P210" i="42"/>
  <c r="Q210" i="42" s="1"/>
  <c r="P209" i="42"/>
  <c r="Q209" i="42" s="1"/>
  <c r="P208" i="42"/>
  <c r="Q208" i="42" s="1"/>
  <c r="P207" i="42"/>
  <c r="Q207" i="42" s="1"/>
  <c r="P198" i="42"/>
  <c r="Q198" i="42" s="1"/>
  <c r="P197" i="42"/>
  <c r="Q197" i="42" s="1"/>
  <c r="P196" i="42"/>
  <c r="Q196" i="42" s="1"/>
  <c r="P195" i="42"/>
  <c r="Q195" i="42" s="1"/>
  <c r="P194" i="42"/>
  <c r="Q194" i="42" s="1"/>
  <c r="P186" i="42"/>
  <c r="Q186" i="42" s="1"/>
  <c r="P184" i="42"/>
  <c r="Q184" i="42" s="1"/>
  <c r="P180" i="42"/>
  <c r="Q180" i="42" s="1"/>
  <c r="P179" i="42"/>
  <c r="Q179" i="42" s="1"/>
  <c r="P175" i="42"/>
  <c r="Q175" i="42" s="1"/>
  <c r="P174" i="42"/>
  <c r="Q174" i="42" s="1"/>
  <c r="P173" i="42"/>
  <c r="P169" i="42"/>
  <c r="Q169" i="42" s="1"/>
  <c r="P167" i="42"/>
  <c r="Q167" i="42" s="1"/>
  <c r="P168" i="42"/>
  <c r="Q168" i="42" s="1"/>
  <c r="P163" i="42"/>
  <c r="P162" i="42"/>
  <c r="Q162" i="42" s="1"/>
  <c r="P158" i="42"/>
  <c r="Q158" i="42" s="1"/>
  <c r="P157" i="42"/>
  <c r="Q157" i="42" s="1"/>
  <c r="P156" i="42"/>
  <c r="Q156" i="42" s="1"/>
  <c r="P152" i="42"/>
  <c r="Q152" i="42" s="1"/>
  <c r="P151" i="42"/>
  <c r="Q151" i="42" s="1"/>
  <c r="P150" i="42"/>
  <c r="P146" i="42"/>
  <c r="Q146" i="42" s="1"/>
  <c r="P145" i="42"/>
  <c r="Q145" i="42" s="1"/>
  <c r="P144" i="42"/>
  <c r="Q144" i="42" s="1"/>
  <c r="P142" i="42"/>
  <c r="P137" i="42"/>
  <c r="Q137" i="42" s="1"/>
  <c r="P136" i="42"/>
  <c r="Q136" i="42" s="1"/>
  <c r="P135" i="42"/>
  <c r="Q135" i="42" s="1"/>
  <c r="P134" i="42"/>
  <c r="Q134" i="42" s="1"/>
  <c r="P133" i="42"/>
  <c r="Q133" i="42" s="1"/>
  <c r="P132" i="42"/>
  <c r="Q132" i="42" s="1"/>
  <c r="P124" i="42"/>
  <c r="Q124" i="42" s="1"/>
  <c r="P128" i="42"/>
  <c r="Q128" i="42" s="1"/>
  <c r="P123" i="42"/>
  <c r="Q123" i="42" s="1"/>
  <c r="P127" i="42"/>
  <c r="Q127" i="42" s="1"/>
  <c r="P122" i="42"/>
  <c r="Q122" i="42" s="1"/>
  <c r="P121" i="42"/>
  <c r="Q121" i="42" s="1"/>
  <c r="P120" i="42"/>
  <c r="Q120" i="42" s="1"/>
  <c r="P119" i="42"/>
  <c r="Q119" i="42" s="1"/>
  <c r="P112" i="42"/>
  <c r="Q112" i="42" s="1"/>
  <c r="P110" i="42"/>
  <c r="Q110" i="42" s="1"/>
  <c r="P106" i="42"/>
  <c r="P105" i="42"/>
  <c r="Q105" i="42" s="1"/>
  <c r="P104" i="42"/>
  <c r="Q104" i="42" s="1"/>
  <c r="P103" i="42"/>
  <c r="Q103" i="42" s="1"/>
  <c r="P99" i="42"/>
  <c r="Q99" i="42"/>
  <c r="P98" i="42"/>
  <c r="Q98" i="42" s="1"/>
  <c r="P94" i="42"/>
  <c r="Q94" i="42" s="1"/>
  <c r="P93" i="42"/>
  <c r="Q93" i="42" s="1"/>
  <c r="P92" i="42"/>
  <c r="Q92" i="42" s="1"/>
  <c r="P88" i="42"/>
  <c r="Q88" i="42" s="1"/>
  <c r="P87" i="42"/>
  <c r="Q87" i="42" s="1"/>
  <c r="P83" i="42"/>
  <c r="Q83" i="42"/>
  <c r="P82" i="42"/>
  <c r="Q82" i="42" s="1"/>
  <c r="P78" i="42"/>
  <c r="Q78" i="42" s="1"/>
  <c r="P77" i="42"/>
  <c r="Q77" i="42" s="1"/>
  <c r="P76" i="42"/>
  <c r="Q76" i="42"/>
  <c r="P74" i="42"/>
  <c r="Q74" i="42" s="1"/>
  <c r="P67" i="42"/>
  <c r="Q67" i="42" s="1"/>
  <c r="P70" i="42"/>
  <c r="Q70" i="42" s="1"/>
  <c r="P69" i="42"/>
  <c r="Q69" i="42" s="1"/>
  <c r="P68" i="42"/>
  <c r="Q68" i="42" s="1"/>
  <c r="P66" i="42"/>
  <c r="Q66" i="42" s="1"/>
  <c r="P63" i="42"/>
  <c r="Q63" i="42" s="1"/>
  <c r="P60" i="42"/>
  <c r="Q60" i="42" s="1"/>
  <c r="P58" i="42"/>
  <c r="Q58" i="42" s="1"/>
  <c r="P59" i="42"/>
  <c r="Q59" i="42" s="1"/>
  <c r="P61" i="42"/>
  <c r="Q61" i="42"/>
  <c r="P57" i="42"/>
  <c r="Q57" i="42" s="1"/>
  <c r="P53" i="42"/>
  <c r="Q53" i="42"/>
  <c r="P52" i="42"/>
  <c r="Q52" i="42" s="1"/>
  <c r="P50" i="42"/>
  <c r="Q50" i="42" s="1"/>
  <c r="P51" i="42"/>
  <c r="Q51" i="42"/>
  <c r="P49" i="42"/>
  <c r="Q49" i="42" s="1"/>
  <c r="P48" i="42"/>
  <c r="Q48" i="42" s="1"/>
  <c r="P44" i="42"/>
  <c r="Q44" i="42" s="1"/>
  <c r="P42" i="42"/>
  <c r="Q42" i="42" s="1"/>
  <c r="P43" i="42"/>
  <c r="Q43" i="42" s="1"/>
  <c r="P38" i="42"/>
  <c r="Q38" i="42" s="1"/>
  <c r="P35" i="42"/>
  <c r="Q35" i="42" s="1"/>
  <c r="P37" i="42"/>
  <c r="Q37" i="42"/>
  <c r="P36" i="42"/>
  <c r="Q36" i="42"/>
  <c r="P34" i="42"/>
  <c r="Q34" i="42" s="1"/>
  <c r="P33" i="42"/>
  <c r="Q33" i="42"/>
  <c r="P31" i="42"/>
  <c r="Q31" i="42"/>
  <c r="P29" i="42"/>
  <c r="Q29" i="42" s="1"/>
  <c r="P26" i="42"/>
  <c r="Q26" i="42" s="1"/>
  <c r="P25" i="42"/>
  <c r="Q25" i="42" s="1"/>
  <c r="P22" i="42"/>
  <c r="Q22" i="42" s="1"/>
  <c r="P21" i="42"/>
  <c r="Q21" i="42" s="1"/>
  <c r="P20" i="42"/>
  <c r="Q20" i="42" s="1"/>
  <c r="P19" i="42"/>
  <c r="Q19" i="42" s="1"/>
  <c r="P18" i="42"/>
  <c r="Q18" i="42"/>
  <c r="P17" i="42"/>
  <c r="Q17" i="42"/>
  <c r="P16" i="42"/>
  <c r="Q16" i="42" s="1"/>
  <c r="P15" i="42"/>
  <c r="Q15" i="42"/>
  <c r="P14" i="42"/>
  <c r="Q14" i="42" s="1"/>
  <c r="P23" i="42"/>
  <c r="Q23" i="42" s="1"/>
  <c r="P10" i="42"/>
  <c r="Q10" i="42" s="1"/>
  <c r="P9" i="42"/>
  <c r="Q9" i="42"/>
  <c r="P8" i="42"/>
  <c r="Q8" i="42" s="1"/>
  <c r="P7" i="42"/>
  <c r="Q7" i="42"/>
  <c r="P6" i="42"/>
  <c r="Q6" i="42" s="1"/>
  <c r="E5" i="39"/>
  <c r="L137" i="39"/>
  <c r="N137" i="39" s="1"/>
  <c r="L129" i="39"/>
  <c r="N129" i="39" s="1"/>
  <c r="L205" i="39"/>
  <c r="N205" i="39" s="1"/>
  <c r="L140" i="42"/>
  <c r="M140" i="42"/>
  <c r="H165" i="42"/>
  <c r="I165" i="42"/>
  <c r="H154" i="42"/>
  <c r="I154" i="42"/>
  <c r="L85" i="42"/>
  <c r="M85" i="42"/>
  <c r="H96" i="42"/>
  <c r="I96" i="42" s="1"/>
  <c r="L171" i="42"/>
  <c r="M171" i="42"/>
  <c r="H177" i="42"/>
  <c r="I177" i="42"/>
  <c r="H148" i="42"/>
  <c r="I148" i="42" s="1"/>
  <c r="L182" i="42"/>
  <c r="M182" i="42" s="1"/>
  <c r="H247" i="42"/>
  <c r="I247" i="42" s="1"/>
  <c r="H286" i="42"/>
  <c r="I286" i="42" s="1"/>
  <c r="L307" i="42"/>
  <c r="M307" i="42" s="1"/>
  <c r="L267" i="42"/>
  <c r="M267" i="42" s="1"/>
  <c r="L253" i="42"/>
  <c r="M253" i="42" s="1"/>
  <c r="L165" i="42"/>
  <c r="M165" i="42"/>
  <c r="L154" i="42"/>
  <c r="M154" i="42"/>
  <c r="L101" i="42"/>
  <c r="M101" i="42" s="1"/>
  <c r="L96" i="42"/>
  <c r="M96" i="42"/>
  <c r="L80" i="42"/>
  <c r="M80" i="42"/>
  <c r="L72" i="42"/>
  <c r="M72" i="42" s="1"/>
  <c r="H267" i="42"/>
  <c r="I267" i="42" s="1"/>
  <c r="H224" i="42"/>
  <c r="I224" i="42" s="1"/>
  <c r="H219" i="42"/>
  <c r="I219" i="42" s="1"/>
  <c r="H160" i="42"/>
  <c r="I160" i="42" s="1"/>
  <c r="L247" i="42"/>
  <c r="M247" i="42"/>
  <c r="H260" i="42"/>
  <c r="I260" i="42" s="1"/>
  <c r="L148" i="42"/>
  <c r="M148" i="42" s="1"/>
  <c r="L219" i="42"/>
  <c r="M219" i="42"/>
  <c r="L160" i="42"/>
  <c r="M160" i="42"/>
  <c r="L200" i="42"/>
  <c r="M200" i="42"/>
  <c r="L281" i="42"/>
  <c r="M281" i="42" s="1"/>
  <c r="H307" i="42"/>
  <c r="I307" i="42" s="1"/>
  <c r="L55" i="42"/>
  <c r="M55" i="42" s="1"/>
  <c r="H171" i="42"/>
  <c r="I171" i="42" s="1"/>
  <c r="H46" i="42"/>
  <c r="I46" i="42" s="1"/>
  <c r="L27" i="42"/>
  <c r="M27" i="42" s="1"/>
  <c r="F235" i="42"/>
  <c r="G235" i="42"/>
  <c r="K235" i="42"/>
  <c r="G269" i="42"/>
  <c r="C294" i="42"/>
  <c r="F294" i="42"/>
  <c r="K294" i="42"/>
  <c r="E313" i="39"/>
  <c r="E312" i="39"/>
  <c r="E300" i="39"/>
  <c r="E299" i="39"/>
  <c r="E298" i="39"/>
  <c r="E293" i="39"/>
  <c r="E277" i="39"/>
  <c r="E272" i="39"/>
  <c r="E268" i="39"/>
  <c r="E262" i="39"/>
  <c r="E263" i="39"/>
  <c r="E261" i="39"/>
  <c r="E258" i="39"/>
  <c r="E256" i="39"/>
  <c r="E246" i="39"/>
  <c r="E241" i="39"/>
  <c r="E237" i="39"/>
  <c r="E224" i="39"/>
  <c r="E223" i="39"/>
  <c r="E215" i="39"/>
  <c r="E214" i="39"/>
  <c r="E212" i="39"/>
  <c r="E208" i="39"/>
  <c r="E192" i="39"/>
  <c r="E191" i="39"/>
  <c r="E203" i="39"/>
  <c r="E200" i="39"/>
  <c r="E202" i="39"/>
  <c r="E201" i="39"/>
  <c r="E199" i="39"/>
  <c r="E197" i="39"/>
  <c r="E196" i="39"/>
  <c r="E195" i="39"/>
  <c r="E184" i="39"/>
  <c r="E181" i="39"/>
  <c r="E180" i="39"/>
  <c r="E175" i="39"/>
  <c r="E169" i="39"/>
  <c r="E168" i="39"/>
  <c r="E164" i="39"/>
  <c r="E163" i="39"/>
  <c r="E158" i="39"/>
  <c r="E151" i="39"/>
  <c r="E147" i="39"/>
  <c r="E146" i="39"/>
  <c r="E141" i="39"/>
  <c r="E140" i="39"/>
  <c r="E134" i="39"/>
  <c r="E133" i="39"/>
  <c r="E126" i="39"/>
  <c r="E125" i="39"/>
  <c r="E122" i="39"/>
  <c r="E116" i="39"/>
  <c r="E115" i="39"/>
  <c r="E113" i="39"/>
  <c r="E112" i="39"/>
  <c r="E103" i="39"/>
  <c r="E96" i="39"/>
  <c r="E92" i="39"/>
  <c r="E86" i="39"/>
  <c r="E82" i="39"/>
  <c r="E77" i="39"/>
  <c r="E71" i="39"/>
  <c r="E67" i="39"/>
  <c r="E61" i="39"/>
  <c r="E63" i="39"/>
  <c r="E60" i="39"/>
  <c r="E56" i="39"/>
  <c r="E52" i="39"/>
  <c r="E44" i="39"/>
  <c r="E43" i="39"/>
  <c r="E37" i="39"/>
  <c r="E38" i="39"/>
  <c r="E30" i="39"/>
  <c r="E31" i="39"/>
  <c r="E33" i="39"/>
  <c r="E6" i="39"/>
  <c r="E7" i="39"/>
  <c r="E8" i="39"/>
  <c r="E9" i="39"/>
  <c r="E14" i="39"/>
  <c r="E11" i="39"/>
  <c r="E13" i="39"/>
  <c r="L229" i="39"/>
  <c r="N229" i="39" s="1"/>
  <c r="L265" i="39"/>
  <c r="N265" i="39" s="1"/>
  <c r="L243" i="39"/>
  <c r="N243" i="39" s="1"/>
  <c r="H235" i="42"/>
  <c r="I235" i="42" s="1"/>
  <c r="L101" i="39"/>
  <c r="N101" i="39" s="1"/>
  <c r="U140" i="42" l="1"/>
  <c r="X72" i="42"/>
  <c r="U253" i="42"/>
  <c r="D140" i="42"/>
  <c r="E140" i="42" s="1"/>
  <c r="Q217" i="42"/>
  <c r="Q163" i="42"/>
  <c r="T219" i="42"/>
  <c r="T182" i="42"/>
  <c r="U177" i="42"/>
  <c r="S188" i="42"/>
  <c r="T160" i="42"/>
  <c r="U154" i="42"/>
  <c r="T148" i="42"/>
  <c r="U200" i="42"/>
  <c r="U334" i="42"/>
  <c r="U108" i="42"/>
  <c r="T90" i="42"/>
  <c r="T85" i="42"/>
  <c r="T80" i="42"/>
  <c r="U55" i="42"/>
  <c r="U27" i="42"/>
  <c r="S294" i="42"/>
  <c r="T307" i="42"/>
  <c r="T281" i="42"/>
  <c r="T200" i="42"/>
  <c r="T177" i="42"/>
  <c r="T154" i="42"/>
  <c r="T129" i="42"/>
  <c r="T108" i="42"/>
  <c r="H140" i="42"/>
  <c r="I140" i="42" s="1"/>
  <c r="E138" i="42"/>
  <c r="B114" i="42"/>
  <c r="M152" i="42"/>
  <c r="E152" i="42"/>
  <c r="E142" i="42"/>
  <c r="M137" i="42"/>
  <c r="M33" i="42"/>
  <c r="Q265" i="42"/>
  <c r="Q106" i="42"/>
  <c r="K269" i="42"/>
  <c r="D260" i="42"/>
  <c r="E260" i="42" s="1"/>
  <c r="F269" i="42"/>
  <c r="H269" i="42" s="1"/>
  <c r="I269" i="42" s="1"/>
  <c r="D253" i="42"/>
  <c r="E253" i="42" s="1"/>
  <c r="L224" i="42"/>
  <c r="M224" i="42" s="1"/>
  <c r="C235" i="42"/>
  <c r="D235" i="42" s="1"/>
  <c r="E235" i="42" s="1"/>
  <c r="H182" i="42"/>
  <c r="I182" i="42" s="1"/>
  <c r="C188" i="42"/>
  <c r="K188" i="42"/>
  <c r="K114" i="42"/>
  <c r="G114" i="42"/>
  <c r="D101" i="42"/>
  <c r="E101" i="42" s="1"/>
  <c r="D96" i="42"/>
  <c r="E96" i="42" s="1"/>
  <c r="D90" i="42"/>
  <c r="E90" i="42" s="1"/>
  <c r="H85" i="42"/>
  <c r="I85" i="42" s="1"/>
  <c r="H80" i="42"/>
  <c r="I80" i="42" s="1"/>
  <c r="H64" i="42"/>
  <c r="I64" i="42" s="1"/>
  <c r="D46" i="42"/>
  <c r="E46" i="42" s="1"/>
  <c r="D27" i="42"/>
  <c r="E27" i="42" s="1"/>
  <c r="I275" i="42"/>
  <c r="E277" i="42"/>
  <c r="I146" i="42"/>
  <c r="M34" i="42"/>
  <c r="M22" i="42"/>
  <c r="E22" i="42"/>
  <c r="Q276" i="42"/>
  <c r="Q239" i="42"/>
  <c r="E9" i="42"/>
  <c r="E18" i="42"/>
  <c r="Q150" i="42"/>
  <c r="X200" i="42"/>
  <c r="L129" i="42"/>
  <c r="M129" i="42" s="1"/>
  <c r="M9" i="42"/>
  <c r="M18" i="42"/>
  <c r="I25" i="42"/>
  <c r="Q302" i="42"/>
  <c r="Q228" i="42"/>
  <c r="Q212" i="42"/>
  <c r="Q173" i="42"/>
  <c r="Q142" i="42"/>
  <c r="M25" i="42"/>
  <c r="D177" i="42"/>
  <c r="E177" i="42" s="1"/>
  <c r="D286" i="42"/>
  <c r="E286" i="42" s="1"/>
  <c r="H90" i="42"/>
  <c r="I90" i="42" s="1"/>
  <c r="H55" i="42"/>
  <c r="I55" i="42" s="1"/>
  <c r="L40" i="42"/>
  <c r="M40" i="42" s="1"/>
  <c r="D267" i="42"/>
  <c r="E267" i="42" s="1"/>
  <c r="H328" i="42"/>
  <c r="H40" i="42"/>
  <c r="I40" i="42" s="1"/>
  <c r="D72" i="42"/>
  <c r="E72" i="42" s="1"/>
  <c r="B318" i="42"/>
  <c r="D148" i="42"/>
  <c r="E148" i="42" s="1"/>
  <c r="L334" i="42"/>
  <c r="M334" i="42" s="1"/>
  <c r="D64" i="42"/>
  <c r="E64" i="42" s="1"/>
  <c r="D200" i="42"/>
  <c r="E200" i="42" s="1"/>
  <c r="D307" i="42"/>
  <c r="E307" i="42" s="1"/>
  <c r="D328" i="42"/>
  <c r="E328" i="42" s="1"/>
  <c r="D316" i="42"/>
  <c r="E316" i="42" s="1"/>
  <c r="P171" i="42"/>
  <c r="Q171" i="42" s="1"/>
  <c r="L64" i="42"/>
  <c r="M64" i="42" s="1"/>
  <c r="B235" i="42"/>
  <c r="D80" i="42"/>
  <c r="E80" i="42" s="1"/>
  <c r="D247" i="42"/>
  <c r="E247" i="42" s="1"/>
  <c r="P165" i="42"/>
  <c r="Q165" i="42" s="1"/>
  <c r="D160" i="42"/>
  <c r="E160" i="42" s="1"/>
  <c r="D334" i="42"/>
  <c r="D154" i="42"/>
  <c r="E154" i="42" s="1"/>
  <c r="D165" i="42"/>
  <c r="E165" i="42" s="1"/>
  <c r="P224" i="42"/>
  <c r="Q224" i="42" s="1"/>
  <c r="P154" i="42"/>
  <c r="Q154" i="42" s="1"/>
  <c r="P108" i="42"/>
  <c r="Q108" i="42" s="1"/>
  <c r="P85" i="42"/>
  <c r="Q85" i="42" s="1"/>
  <c r="P55" i="42"/>
  <c r="Q55" i="42" s="1"/>
  <c r="B269" i="42"/>
  <c r="Q96" i="42"/>
  <c r="P72" i="42"/>
  <c r="Q72" i="42" s="1"/>
  <c r="F114" i="42"/>
  <c r="H27" i="42"/>
  <c r="I27" i="42" s="1"/>
  <c r="F188" i="42"/>
  <c r="G318" i="42"/>
  <c r="K318" i="42"/>
  <c r="P40" i="42"/>
  <c r="Q40" i="42" s="1"/>
  <c r="P328" i="42"/>
  <c r="Q328" i="42" s="1"/>
  <c r="P177" i="42"/>
  <c r="Q177" i="42" s="1"/>
  <c r="P101" i="42"/>
  <c r="O235" i="42"/>
  <c r="O269" i="42"/>
  <c r="N269" i="42"/>
  <c r="P260" i="42"/>
  <c r="Q260" i="42" s="1"/>
  <c r="P307" i="42"/>
  <c r="Q307" i="42" s="1"/>
  <c r="X165" i="42"/>
  <c r="X182" i="42"/>
  <c r="H101" i="42"/>
  <c r="I101" i="42" s="1"/>
  <c r="H281" i="42"/>
  <c r="I281" i="42" s="1"/>
  <c r="B188" i="42"/>
  <c r="O294" i="42"/>
  <c r="O188" i="42"/>
  <c r="O114" i="42"/>
  <c r="D318" i="42"/>
  <c r="E318" i="42" s="1"/>
  <c r="J318" i="42"/>
  <c r="L108" i="42"/>
  <c r="M108" i="42" s="1"/>
  <c r="H253" i="42"/>
  <c r="I253" i="42" s="1"/>
  <c r="J235" i="42"/>
  <c r="L235" i="42" s="1"/>
  <c r="M235" i="42" s="1"/>
  <c r="N294" i="42"/>
  <c r="N114" i="42"/>
  <c r="J114" i="42"/>
  <c r="D281" i="42"/>
  <c r="E281" i="42" s="1"/>
  <c r="L328" i="42"/>
  <c r="M328" i="42" s="1"/>
  <c r="D40" i="42"/>
  <c r="E40" i="42" s="1"/>
  <c r="D85" i="42"/>
  <c r="E85" i="42" s="1"/>
  <c r="T46" i="42"/>
  <c r="U80" i="42"/>
  <c r="U129" i="42"/>
  <c r="X267" i="42"/>
  <c r="O318" i="42"/>
  <c r="P318" i="42" s="1"/>
  <c r="Q318" i="42" s="1"/>
  <c r="P267" i="42"/>
  <c r="Q267" i="42" s="1"/>
  <c r="P233" i="42"/>
  <c r="Q233" i="42" s="1"/>
  <c r="P90" i="42"/>
  <c r="Q90" i="42" s="1"/>
  <c r="P64" i="42"/>
  <c r="Q64" i="42" s="1"/>
  <c r="H233" i="42"/>
  <c r="I233" i="42" s="1"/>
  <c r="L260" i="42"/>
  <c r="M260" i="42" s="1"/>
  <c r="H129" i="42"/>
  <c r="I129" i="42" s="1"/>
  <c r="X247" i="42"/>
  <c r="X307" i="42"/>
  <c r="P269" i="42"/>
  <c r="Q269" i="42" s="1"/>
  <c r="D224" i="42"/>
  <c r="E224" i="42" s="1"/>
  <c r="D129" i="42"/>
  <c r="E129" i="42" s="1"/>
  <c r="T253" i="42"/>
  <c r="T334" i="42"/>
  <c r="T171" i="42"/>
  <c r="U101" i="42"/>
  <c r="U165" i="42"/>
  <c r="U349" i="42"/>
  <c r="X55" i="42"/>
  <c r="D171" i="42"/>
  <c r="E171" i="42" s="1"/>
  <c r="Q101" i="42"/>
  <c r="C114" i="42"/>
  <c r="U90" i="42"/>
  <c r="X96" i="42"/>
  <c r="X46" i="42"/>
  <c r="H294" i="42"/>
  <c r="I294" i="42" s="1"/>
  <c r="D233" i="42"/>
  <c r="E233" i="42" s="1"/>
  <c r="T140" i="42"/>
  <c r="X154" i="42"/>
  <c r="X90" i="42"/>
  <c r="P334" i="42"/>
  <c r="Q334" i="42" s="1"/>
  <c r="P286" i="42"/>
  <c r="Q286" i="42" s="1"/>
  <c r="P253" i="42"/>
  <c r="Q253" i="42" s="1"/>
  <c r="P219" i="42"/>
  <c r="Q219" i="42" s="1"/>
  <c r="N188" i="42"/>
  <c r="P148" i="42"/>
  <c r="Q148" i="42" s="1"/>
  <c r="P80" i="42"/>
  <c r="Q80" i="42" s="1"/>
  <c r="P46" i="42"/>
  <c r="Q46" i="42" s="1"/>
  <c r="J188" i="42"/>
  <c r="U286" i="42"/>
  <c r="U219" i="42"/>
  <c r="U148" i="42"/>
  <c r="X260" i="42"/>
  <c r="X318" i="42"/>
  <c r="T101" i="42"/>
  <c r="R269" i="42"/>
  <c r="U247" i="42"/>
  <c r="N235" i="42"/>
  <c r="L90" i="42"/>
  <c r="M90" i="42" s="1"/>
  <c r="J269" i="42"/>
  <c r="X219" i="42"/>
  <c r="W235" i="42"/>
  <c r="W269" i="42"/>
  <c r="X253" i="42"/>
  <c r="D294" i="42"/>
  <c r="E294" i="42" s="1"/>
  <c r="P27" i="42"/>
  <c r="Q27" i="42" s="1"/>
  <c r="P316" i="42"/>
  <c r="Q316" i="42" s="1"/>
  <c r="D108" i="42"/>
  <c r="E108" i="42" s="1"/>
  <c r="G188" i="42"/>
  <c r="V114" i="42"/>
  <c r="X85" i="42"/>
  <c r="X27" i="42"/>
  <c r="W114" i="42"/>
  <c r="F318" i="42"/>
  <c r="F340" i="42" s="1"/>
  <c r="P281" i="42"/>
  <c r="Q281" i="42" s="1"/>
  <c r="J294" i="42"/>
  <c r="C269" i="42"/>
  <c r="U85" i="42"/>
  <c r="U328" i="42"/>
  <c r="V188" i="42"/>
  <c r="T247" i="42"/>
  <c r="S269" i="42"/>
  <c r="T267" i="42"/>
  <c r="U267" i="42"/>
  <c r="R188" i="42"/>
  <c r="U64" i="42"/>
  <c r="T64" i="42"/>
  <c r="W188" i="42"/>
  <c r="X188" i="42" s="1"/>
  <c r="T165" i="42"/>
  <c r="U182" i="42"/>
  <c r="X328" i="42"/>
  <c r="U96" i="42"/>
  <c r="T96" i="42"/>
  <c r="T40" i="42"/>
  <c r="U40" i="42"/>
  <c r="V235" i="42"/>
  <c r="V294" i="42"/>
  <c r="X294" i="42" s="1"/>
  <c r="X286" i="42"/>
  <c r="X281" i="42"/>
  <c r="T328" i="42"/>
  <c r="U160" i="42"/>
  <c r="U260" i="42"/>
  <c r="X148" i="42"/>
  <c r="T55" i="42"/>
  <c r="S114" i="42"/>
  <c r="S235" i="42"/>
  <c r="U224" i="42"/>
  <c r="T72" i="42"/>
  <c r="U72" i="42"/>
  <c r="U316" i="42"/>
  <c r="T316" i="42"/>
  <c r="T233" i="42"/>
  <c r="R235" i="42"/>
  <c r="R114" i="42"/>
  <c r="U307" i="42"/>
  <c r="S318" i="42"/>
  <c r="T318" i="42" s="1"/>
  <c r="X160" i="42"/>
  <c r="V269" i="42"/>
  <c r="N18" i="39"/>
  <c r="L317" i="39"/>
  <c r="N317" i="39" s="1"/>
  <c r="L35" i="39"/>
  <c r="N35" i="39" s="1"/>
  <c r="G210" i="39"/>
  <c r="G65" i="39"/>
  <c r="G89" i="39"/>
  <c r="G243" i="39"/>
  <c r="G275" i="39"/>
  <c r="G160" i="39"/>
  <c r="G50" i="39"/>
  <c r="E267" i="39"/>
  <c r="G41" i="39"/>
  <c r="E273" i="39"/>
  <c r="E279" i="39"/>
  <c r="E157" i="39"/>
  <c r="G166" i="39"/>
  <c r="G205" i="39"/>
  <c r="E309" i="39"/>
  <c r="G265" i="39"/>
  <c r="G101" i="39"/>
  <c r="G235" i="39"/>
  <c r="E65" i="39"/>
  <c r="G171" i="39"/>
  <c r="G149" i="39"/>
  <c r="E154" i="39"/>
  <c r="E135" i="39"/>
  <c r="E145" i="39"/>
  <c r="E255" i="39"/>
  <c r="G129" i="39"/>
  <c r="G270" i="39"/>
  <c r="G154" i="39"/>
  <c r="G217" i="39"/>
  <c r="G186" i="39"/>
  <c r="G94" i="39"/>
  <c r="G317" i="39"/>
  <c r="G295" i="39"/>
  <c r="G304" i="39"/>
  <c r="E70" i="39"/>
  <c r="E231" i="39"/>
  <c r="G229" i="39"/>
  <c r="G249" i="39"/>
  <c r="E283" i="39"/>
  <c r="L84" i="39"/>
  <c r="N84" i="39" s="1"/>
  <c r="G18" i="39"/>
  <c r="G137" i="39"/>
  <c r="G143" i="39"/>
  <c r="G119" i="39"/>
  <c r="G35" i="39"/>
  <c r="L114" i="42" l="1"/>
  <c r="M114" i="42" s="1"/>
  <c r="H114" i="42"/>
  <c r="I114" i="42" s="1"/>
  <c r="D188" i="42"/>
  <c r="E188" i="42" s="1"/>
  <c r="P294" i="42"/>
  <c r="Q294" i="42" s="1"/>
  <c r="K340" i="42"/>
  <c r="D114" i="42"/>
  <c r="E114" i="42" s="1"/>
  <c r="T294" i="42"/>
  <c r="L188" i="42"/>
  <c r="M188" i="42" s="1"/>
  <c r="B340" i="42"/>
  <c r="N340" i="42"/>
  <c r="L269" i="42"/>
  <c r="M269" i="42" s="1"/>
  <c r="L318" i="42"/>
  <c r="M318" i="42" s="1"/>
  <c r="J340" i="42"/>
  <c r="L340" i="42" s="1"/>
  <c r="M340" i="42" s="1"/>
  <c r="D269" i="42"/>
  <c r="E269" i="42" s="1"/>
  <c r="U188" i="42"/>
  <c r="V340" i="42"/>
  <c r="U294" i="42"/>
  <c r="X269" i="42"/>
  <c r="U269" i="42"/>
  <c r="X235" i="42"/>
  <c r="O340" i="42"/>
  <c r="U114" i="42"/>
  <c r="T235" i="42"/>
  <c r="L294" i="42"/>
  <c r="M294" i="42" s="1"/>
  <c r="P340" i="42"/>
  <c r="Q340" i="42" s="1"/>
  <c r="P235" i="42"/>
  <c r="Q235" i="42" s="1"/>
  <c r="X114" i="42"/>
  <c r="T188" i="42"/>
  <c r="P114" i="42"/>
  <c r="Q114" i="42" s="1"/>
  <c r="P188" i="42"/>
  <c r="Q188" i="42" s="1"/>
  <c r="G107" i="39"/>
  <c r="T114" i="42"/>
  <c r="G340" i="42"/>
  <c r="H340" i="42" s="1"/>
  <c r="I340" i="42" s="1"/>
  <c r="H188" i="42"/>
  <c r="I188" i="42" s="1"/>
  <c r="T269" i="42"/>
  <c r="W340" i="42"/>
  <c r="U318" i="42"/>
  <c r="S340" i="42"/>
  <c r="U235" i="42"/>
  <c r="R340" i="42"/>
  <c r="H318" i="42"/>
  <c r="I318" i="42" s="1"/>
  <c r="C340" i="42"/>
  <c r="D340" i="42" s="1"/>
  <c r="E340" i="42" s="1"/>
  <c r="G177" i="39"/>
  <c r="L219" i="39"/>
  <c r="N219" i="39" s="1"/>
  <c r="L251" i="39"/>
  <c r="N251" i="39" s="1"/>
  <c r="L177" i="39"/>
  <c r="N177" i="39" s="1"/>
  <c r="L283" i="39"/>
  <c r="N283" i="39" s="1"/>
  <c r="I319" i="39"/>
  <c r="G283" i="39"/>
  <c r="G219" i="39"/>
  <c r="E235" i="39"/>
  <c r="E186" i="39"/>
  <c r="E137" i="39"/>
  <c r="E275" i="39"/>
  <c r="E270" i="39"/>
  <c r="E177" i="39"/>
  <c r="E217" i="39"/>
  <c r="E210" i="39"/>
  <c r="E35" i="39"/>
  <c r="E229" i="39"/>
  <c r="E89" i="39"/>
  <c r="E41" i="39"/>
  <c r="E249" i="39"/>
  <c r="E251" i="39"/>
  <c r="E304" i="39"/>
  <c r="E205" i="39"/>
  <c r="E50" i="39"/>
  <c r="E75" i="39"/>
  <c r="E295" i="39"/>
  <c r="E18" i="39"/>
  <c r="E129" i="39"/>
  <c r="E119" i="39"/>
  <c r="E58" i="39"/>
  <c r="L89" i="39"/>
  <c r="N89" i="39" s="1"/>
  <c r="E243" i="39"/>
  <c r="E101" i="39"/>
  <c r="E166" i="39"/>
  <c r="E143" i="39"/>
  <c r="E265" i="39"/>
  <c r="L94" i="39"/>
  <c r="N94" i="39" s="1"/>
  <c r="L80" i="39"/>
  <c r="G251" i="39"/>
  <c r="G306" i="39"/>
  <c r="E94" i="39"/>
  <c r="E80" i="39"/>
  <c r="L304" i="39"/>
  <c r="N304" i="39" s="1"/>
  <c r="L295" i="39"/>
  <c r="N295" i="39" s="1"/>
  <c r="X340" i="42" l="1"/>
  <c r="T340" i="42"/>
  <c r="U340" i="42"/>
  <c r="N80" i="39"/>
  <c r="N107" i="39" s="1"/>
  <c r="L107" i="39"/>
  <c r="L306" i="39"/>
  <c r="N306" i="39" s="1"/>
  <c r="E306" i="39"/>
  <c r="G319" i="39"/>
  <c r="E219" i="39"/>
  <c r="E107" i="39"/>
  <c r="E319" i="39"/>
  <c r="L319" i="39" l="1"/>
  <c r="N319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 Robbins</author>
  </authors>
  <commentList>
    <comment ref="C2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Kelli Robbins:</t>
        </r>
        <r>
          <rPr>
            <sz val="9"/>
            <color indexed="81"/>
            <rFont val="Tahoma"/>
            <family val="2"/>
          </rPr>
          <t xml:space="preserve">
1596.42 catch basin truck
5619.90 center line painting
103632.00 Dunn Brook bridge
65088.41 expenses
</t>
        </r>
      </text>
    </comment>
    <comment ref="F2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Kelli Robbins:</t>
        </r>
        <r>
          <rPr>
            <sz val="9"/>
            <color indexed="81"/>
            <rFont val="Tahoma"/>
            <family val="2"/>
          </rPr>
          <t xml:space="preserve">
Expenses
Dunn Brook Expense
Road reconstruction Exp</t>
        </r>
      </text>
    </comment>
    <comment ref="G21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Kelli Robbins:</t>
        </r>
        <r>
          <rPr>
            <sz val="9"/>
            <color indexed="81"/>
            <rFont val="Tahoma"/>
            <family val="2"/>
          </rPr>
          <t xml:space="preserve">
Road reconstruction
Regular expenses
Dunn Brook expenses</t>
        </r>
      </text>
    </comment>
  </commentList>
</comments>
</file>

<file path=xl/sharedStrings.xml><?xml version="1.0" encoding="utf-8"?>
<sst xmlns="http://schemas.openxmlformats.org/spreadsheetml/2006/main" count="870" uniqueCount="539">
  <si>
    <t>Description</t>
  </si>
  <si>
    <t>FY23 Budget</t>
  </si>
  <si>
    <t>FY23 Expended</t>
  </si>
  <si>
    <t>difference</t>
  </si>
  <si>
    <t>GENERAL GOVERNMENT</t>
  </si>
  <si>
    <t>Moderator Salary</t>
  </si>
  <si>
    <t>Selectmen Salary</t>
  </si>
  <si>
    <t>Selectmen Administrative Assistant Wages</t>
  </si>
  <si>
    <t>Selectmen Municipal Clerk Wages</t>
  </si>
  <si>
    <t>Grant Writer Wages</t>
  </si>
  <si>
    <t>All Boards Clerk</t>
  </si>
  <si>
    <t>Selectmen Expenses</t>
  </si>
  <si>
    <t>Selectmen Payment In Lieu Of Taxes</t>
  </si>
  <si>
    <t>Grant Writer Expenses</t>
  </si>
  <si>
    <t>Town Administrator Wages</t>
  </si>
  <si>
    <t>Central MA Regional Planning Commission</t>
  </si>
  <si>
    <t>Total Selectmen</t>
  </si>
  <si>
    <t>Total Technology</t>
  </si>
  <si>
    <t>Reserve Fund</t>
  </si>
  <si>
    <t>Legal Services</t>
  </si>
  <si>
    <t>Audit</t>
  </si>
  <si>
    <t>Outsourced Accounting Services</t>
  </si>
  <si>
    <t>Town Accountant Expenses</t>
  </si>
  <si>
    <t>Total Town Accountant</t>
  </si>
  <si>
    <t>Advisory Committee Clerk Salary</t>
  </si>
  <si>
    <t>Advisory Committee Expenses</t>
  </si>
  <si>
    <t xml:space="preserve">Advisory Committee Warrant Books </t>
  </si>
  <si>
    <t>Total Advisory Committee</t>
  </si>
  <si>
    <t>Assessors - Stipends</t>
  </si>
  <si>
    <t>Assessor - Principal Assessor Wage</t>
  </si>
  <si>
    <t>Assessor - Clerk Wage</t>
  </si>
  <si>
    <t>Assessor - Certification Stipend</t>
  </si>
  <si>
    <t>Assessor - Consulting Expenses</t>
  </si>
  <si>
    <t>Assessors - Expenses</t>
  </si>
  <si>
    <t>Total Assessors</t>
  </si>
  <si>
    <t>Treasurer Wages</t>
  </si>
  <si>
    <t>Assistant Treasurer Wages</t>
  </si>
  <si>
    <t>Actuarial Assessment for OPEB</t>
  </si>
  <si>
    <t>Treasurer Expenses</t>
  </si>
  <si>
    <t>Total Treasurer</t>
  </si>
  <si>
    <t>Collector Wages</t>
  </si>
  <si>
    <t>Collector Clerk</t>
  </si>
  <si>
    <t>Collector Certification Stipend</t>
  </si>
  <si>
    <t>Collector Expenses</t>
  </si>
  <si>
    <t>Total Collector</t>
  </si>
  <si>
    <t>Treasurer/Collector Tax Titles</t>
  </si>
  <si>
    <t>Town Clerk Salary</t>
  </si>
  <si>
    <t>Town Clerk Assistant Wages</t>
  </si>
  <si>
    <t>Town Clerk Expenses</t>
  </si>
  <si>
    <t>Total Town Clerk</t>
  </si>
  <si>
    <t>Elections &amp; Registrations Wages</t>
  </si>
  <si>
    <t>Elections &amp; Registration Expenses</t>
  </si>
  <si>
    <t>Total Elections &amp; Registration</t>
  </si>
  <si>
    <t>Conservation Commission Expenses</t>
  </si>
  <si>
    <t>Total Conservation Commission</t>
  </si>
  <si>
    <t>Planning Board Salary</t>
  </si>
  <si>
    <t>Planning Board Expenses</t>
  </si>
  <si>
    <t>Total Planning Board</t>
  </si>
  <si>
    <t>Board of Appeals Wages</t>
  </si>
  <si>
    <t>Board of Appeals Expenses</t>
  </si>
  <si>
    <t>Total Board of Appeals</t>
  </si>
  <si>
    <t xml:space="preserve">Municipal Custodian Wages </t>
  </si>
  <si>
    <t>Municipal Property Maintenance &amp; Improvements</t>
  </si>
  <si>
    <t>Municipal Property Utilities</t>
  </si>
  <si>
    <t>Town Hall Improvements*</t>
  </si>
  <si>
    <t>Electricity</t>
  </si>
  <si>
    <t>Total Town Hall</t>
  </si>
  <si>
    <t>Print Town Report</t>
  </si>
  <si>
    <t>Municipal Heating Fuel</t>
  </si>
  <si>
    <t>TOTAL GENERAL GOVERNMENT</t>
  </si>
  <si>
    <t>PUBLIC SAFETY</t>
  </si>
  <si>
    <t>POLICE</t>
  </si>
  <si>
    <t>Police Wages Full Time</t>
  </si>
  <si>
    <t>Police Chief Salary</t>
  </si>
  <si>
    <t>Police Clerk Wages</t>
  </si>
  <si>
    <t xml:space="preserve">Police Wages Part Time/OT </t>
  </si>
  <si>
    <t>Police Expenses</t>
  </si>
  <si>
    <t>Police Tuition Reimbursement</t>
  </si>
  <si>
    <t>Total Police</t>
  </si>
  <si>
    <t>FIRE DEPARTMENT</t>
  </si>
  <si>
    <t>Fire Wages</t>
  </si>
  <si>
    <t>Fire Chief Salary</t>
  </si>
  <si>
    <t>Fire Expenses</t>
  </si>
  <si>
    <t>Fire - Utilities</t>
  </si>
  <si>
    <t>Fire - Testing / Recertification</t>
  </si>
  <si>
    <t>Fire - Fixed Asset Repair/Replace</t>
  </si>
  <si>
    <t>Total Fire Department</t>
  </si>
  <si>
    <t>Telephone Contract/Leases</t>
  </si>
  <si>
    <t>Building Inspector Stipend</t>
  </si>
  <si>
    <t>Building Inspector Assistant Wages</t>
  </si>
  <si>
    <t>Building Inspector Expenses &amp; Training</t>
  </si>
  <si>
    <t>Total Building Inspector</t>
  </si>
  <si>
    <t>Gas &amp; Plumbing Inspector Stipend</t>
  </si>
  <si>
    <t>Gas &amp; Plumbing Inspector Assistant Wages</t>
  </si>
  <si>
    <t>Gas &amp; Plumbing Inspector Expenses &amp; Training</t>
  </si>
  <si>
    <t>Total Gas &amp; Plumbing Inspector</t>
  </si>
  <si>
    <t>Wiring Inspector Stipend</t>
  </si>
  <si>
    <t>Wiring Inspector Assistant Wages</t>
  </si>
  <si>
    <t>Wiring Inspector Expenses &amp; Training</t>
  </si>
  <si>
    <t>Total Wiring Inspector</t>
  </si>
  <si>
    <t>Zoning Enforcement Officer Stipend</t>
  </si>
  <si>
    <t>Zoning Enforcement Officer Expenses</t>
  </si>
  <si>
    <t>Total Zoning Enforcement Officer</t>
  </si>
  <si>
    <t>Emergency Management Agency Stipend</t>
  </si>
  <si>
    <t>Emergency Management Agency (BEMA)</t>
  </si>
  <si>
    <t xml:space="preserve">Blackboard Connect Annual fee </t>
  </si>
  <si>
    <t>Total Emergency Management Agency</t>
  </si>
  <si>
    <t>Animal Control Officer Salary</t>
  </si>
  <si>
    <t>Animal Control Officer Assistant Wages</t>
  </si>
  <si>
    <t>Animal Control Officer Expenses</t>
  </si>
  <si>
    <t>Total Animal Control Officer</t>
  </si>
  <si>
    <t>Parking Ticket Clerk &amp; Hearing Officer Salary</t>
  </si>
  <si>
    <t>Parking Ticket Expenses</t>
  </si>
  <si>
    <t>Total Parking Tickets</t>
  </si>
  <si>
    <t>Tree Warden Expenses</t>
  </si>
  <si>
    <t>Shade Tree Expenses</t>
  </si>
  <si>
    <t>TOTAL PUBLIC SAFETY</t>
  </si>
  <si>
    <t>Schools</t>
  </si>
  <si>
    <t>SCHOOLS</t>
  </si>
  <si>
    <t>School Committee Salary</t>
  </si>
  <si>
    <t>Regional Committee Salary</t>
  </si>
  <si>
    <t>Regional School Assessment</t>
  </si>
  <si>
    <t>Transportation</t>
  </si>
  <si>
    <t>Elementary School Expenses</t>
  </si>
  <si>
    <t>TOTAL SCHOOLS</t>
  </si>
  <si>
    <t>PUBLIC WORKS</t>
  </si>
  <si>
    <t>Highway</t>
  </si>
  <si>
    <t>Municipal Diesel Fuel</t>
  </si>
  <si>
    <t>Municipal Gasoline</t>
  </si>
  <si>
    <t>Highway Superintendent Wages</t>
  </si>
  <si>
    <t>Highway Operator Wages</t>
  </si>
  <si>
    <t>Highway other wages, part time &amp; overtime</t>
  </si>
  <si>
    <t>Highway Office Administrative Assistant</t>
  </si>
  <si>
    <t>Highway Police Detail/Flaggers</t>
  </si>
  <si>
    <t>Seasonal Worker</t>
  </si>
  <si>
    <t>Highway Expenses</t>
  </si>
  <si>
    <t>Highway Safety</t>
  </si>
  <si>
    <t>Highway Utilities</t>
  </si>
  <si>
    <t>Highway Certifications, DOT Physicals &amp; License Renewals</t>
  </si>
  <si>
    <t>Highway Bridges, Rails &amp; Signs</t>
  </si>
  <si>
    <t>Total Highway</t>
  </si>
  <si>
    <t>Snow &amp; Ice Wages</t>
  </si>
  <si>
    <t>Snow &amp; Ice Expenses</t>
  </si>
  <si>
    <t xml:space="preserve">Total Snow &amp; Ice </t>
  </si>
  <si>
    <t>Cemetery Wages</t>
  </si>
  <si>
    <t>Cemetery Superintendent Salary</t>
  </si>
  <si>
    <t>Cemetery Expenses</t>
  </si>
  <si>
    <t>Cemetery Improvements</t>
  </si>
  <si>
    <t>Total Cemetery</t>
  </si>
  <si>
    <t>TOTAL PUBLIC WORKS</t>
  </si>
  <si>
    <t>HEALTH, SANITATION AND SPECIAL SERVICES</t>
  </si>
  <si>
    <t>Board of Health Salary</t>
  </si>
  <si>
    <t>Board of Health Clerk Wages</t>
  </si>
  <si>
    <t>Board of Health Agent</t>
  </si>
  <si>
    <t>Board of Health Animal Inspector Salary</t>
  </si>
  <si>
    <t>Board of Health Expenses</t>
  </si>
  <si>
    <t>Total Board of Health</t>
  </si>
  <si>
    <t>Transfer Station Wages</t>
  </si>
  <si>
    <t>Transfer Station Well Tests</t>
  </si>
  <si>
    <t>Transfer Station Expenses</t>
  </si>
  <si>
    <t>Total Transfer Station</t>
  </si>
  <si>
    <t>Council on Aging Outreach Worker</t>
  </si>
  <si>
    <t>Council on Aging Director</t>
  </si>
  <si>
    <t>Council on Aging Tri valley Crisis Intervention</t>
  </si>
  <si>
    <t>Council on Aging Medi-Car</t>
  </si>
  <si>
    <t>Council on Aging Expenses</t>
  </si>
  <si>
    <t>Total Council On Aging</t>
  </si>
  <si>
    <t xml:space="preserve">Veterans Agent Salary </t>
  </si>
  <si>
    <t>Veterans Agent Expenses</t>
  </si>
  <si>
    <t xml:space="preserve">Veterans Agent Case Work </t>
  </si>
  <si>
    <t>Total Veterans</t>
  </si>
  <si>
    <t>TOTAL HEALTH, SANITATION AND SPECIAL SERVICES</t>
  </si>
  <si>
    <t>CULTURE AND RECREATION</t>
  </si>
  <si>
    <t>Library Director Wages</t>
  </si>
  <si>
    <t>Library Custodian Wages</t>
  </si>
  <si>
    <t>Library Assistant Wages</t>
  </si>
  <si>
    <t>Library Saturday/Holidays/Vacation</t>
  </si>
  <si>
    <t>Library Expenses</t>
  </si>
  <si>
    <t>Library Books, Videos, Periodicals</t>
  </si>
  <si>
    <t>Library Utilities</t>
  </si>
  <si>
    <t>Longevity Director</t>
  </si>
  <si>
    <t>Total Library</t>
  </si>
  <si>
    <t>Recreation Commission Expenses</t>
  </si>
  <si>
    <t>South Pond Beach Committee</t>
  </si>
  <si>
    <t>Total Recreation</t>
  </si>
  <si>
    <t>Historical Commission</t>
  </si>
  <si>
    <t>18 Common Street expenses</t>
  </si>
  <si>
    <t>Total Historical Commission</t>
  </si>
  <si>
    <t>Memorial Day</t>
  </si>
  <si>
    <t>Cultural Council Expenses</t>
  </si>
  <si>
    <t>Total Cultural Council</t>
  </si>
  <si>
    <t>TOTAL CULTURE AND RECREATION</t>
  </si>
  <si>
    <t>Debt and Assessments</t>
  </si>
  <si>
    <t>DEBT &amp; INTEREST</t>
  </si>
  <si>
    <t>Fire Truck Principal - P</t>
  </si>
  <si>
    <t>Police Station Principal - P</t>
  </si>
  <si>
    <t>Saw Mill Dam Principal - P</t>
  </si>
  <si>
    <t>Fire Truck Interest - P</t>
  </si>
  <si>
    <t>18 Common Street Interest</t>
  </si>
  <si>
    <t>Police Station Interest - P</t>
  </si>
  <si>
    <t>Saw Mill Dam Interest - P</t>
  </si>
  <si>
    <t>Total Debt and Interest</t>
  </si>
  <si>
    <t>ASSESSMENTS &amp; OTHER MANDATED EXPENSES</t>
  </si>
  <si>
    <t>Worcester County Retirement</t>
  </si>
  <si>
    <t>Unemployment Insurance</t>
  </si>
  <si>
    <t>Group Health &amp; Life Insurance</t>
  </si>
  <si>
    <t>Medicare: Town Share</t>
  </si>
  <si>
    <t>General Insurance</t>
  </si>
  <si>
    <t>TOTAL ASSESSMENTS &amp; OTHER MANDATED EXPENSES</t>
  </si>
  <si>
    <t>TOTAL DEBT AND ASSESSMENTS</t>
  </si>
  <si>
    <t>WATER DEPARTMENT</t>
  </si>
  <si>
    <t>Water Department Commissioners Salary</t>
  </si>
  <si>
    <t xml:space="preserve">Water Department Clerk Wages </t>
  </si>
  <si>
    <t>Water Department Superintendent Salary</t>
  </si>
  <si>
    <t>Water Department Secondary Operator Wages</t>
  </si>
  <si>
    <t>Water Department Temporary Help</t>
  </si>
  <si>
    <t>Water Department Expenses</t>
  </si>
  <si>
    <t>Total Water Department</t>
  </si>
  <si>
    <t>Account Number</t>
  </si>
  <si>
    <t>FY25 Budget</t>
  </si>
  <si>
    <t>Difference</t>
  </si>
  <si>
    <t xml:space="preserve">Physicals </t>
  </si>
  <si>
    <t>Copier Printer Lease</t>
  </si>
  <si>
    <t/>
  </si>
  <si>
    <t>001-610-5190-000</t>
  </si>
  <si>
    <t>Street Lights</t>
  </si>
  <si>
    <t>FY22 Budget</t>
  </si>
  <si>
    <t>001-114-5110-000</t>
  </si>
  <si>
    <t>001-122-5110-000</t>
  </si>
  <si>
    <t>001-122-5110-001</t>
  </si>
  <si>
    <t>001-122-5110-002</t>
  </si>
  <si>
    <t>001-122-5110-003</t>
  </si>
  <si>
    <t>001-122-5300-000</t>
  </si>
  <si>
    <t>Software Licenses</t>
  </si>
  <si>
    <t>001-122-5700-000</t>
  </si>
  <si>
    <t>001-122-5700-001</t>
  </si>
  <si>
    <t>001-122-5700-002</t>
  </si>
  <si>
    <t>001-122-5700-003</t>
  </si>
  <si>
    <t>001-122-5700-004</t>
  </si>
  <si>
    <t>Town Website</t>
  </si>
  <si>
    <t>001-122-5700-014</t>
  </si>
  <si>
    <t>001-122-5802-000</t>
  </si>
  <si>
    <t>Computer Acquisition</t>
  </si>
  <si>
    <t>001-151-5249-000</t>
  </si>
  <si>
    <t>001-174-5600-000</t>
  </si>
  <si>
    <t>001-235-5200-000</t>
  </si>
  <si>
    <t>001-424-5200-000</t>
  </si>
  <si>
    <t>001-945-5600-000</t>
  </si>
  <si>
    <t>001-135-5300-000</t>
  </si>
  <si>
    <t>001-135-5700-000</t>
  </si>
  <si>
    <t>001-132-5405-000</t>
  </si>
  <si>
    <t>001-136-5110-000</t>
  </si>
  <si>
    <t>001-136-5700-000</t>
  </si>
  <si>
    <t>001-136-5700-001</t>
  </si>
  <si>
    <t>001-141-5110-000</t>
  </si>
  <si>
    <t>001-141-5110-001</t>
  </si>
  <si>
    <t>001-141-5110-002</t>
  </si>
  <si>
    <t>001-141-5200-000</t>
  </si>
  <si>
    <t>001-141-5700-000</t>
  </si>
  <si>
    <t>001-145-5110-000</t>
  </si>
  <si>
    <t>001-145-5110-001</t>
  </si>
  <si>
    <t>001-145-5200-000</t>
  </si>
  <si>
    <t>Treasurer Payroll Services</t>
  </si>
  <si>
    <t>001-145-5300-000</t>
  </si>
  <si>
    <t>Outsourced Treasurer Services</t>
  </si>
  <si>
    <t>001-145-5300-001</t>
  </si>
  <si>
    <t>Treasurer OPEB Evaluation</t>
  </si>
  <si>
    <t>001-145-5700-000</t>
  </si>
  <si>
    <t>001-158-5200-000</t>
  </si>
  <si>
    <t>001-146-5110-000</t>
  </si>
  <si>
    <t>001-146-5110-001</t>
  </si>
  <si>
    <t>001-146-5150-000</t>
  </si>
  <si>
    <t>001-146-5700-000</t>
  </si>
  <si>
    <t>001-146-5700-001</t>
  </si>
  <si>
    <t>Collector Software</t>
  </si>
  <si>
    <t>001-161-5110-000</t>
  </si>
  <si>
    <t>001-161-5110-001</t>
  </si>
  <si>
    <t>001-161-5700-000</t>
  </si>
  <si>
    <t>001-162-5110-000</t>
  </si>
  <si>
    <t>001-162-5700-000</t>
  </si>
  <si>
    <t>001-171-5110-001</t>
  </si>
  <si>
    <t>001-171-5700-000</t>
  </si>
  <si>
    <t>001-175-5110-000</t>
  </si>
  <si>
    <t>Planning Board Clerk Wages</t>
  </si>
  <si>
    <t>001-175-5110-001</t>
  </si>
  <si>
    <t>001-175-5700-000</t>
  </si>
  <si>
    <t>001-176-5110-001</t>
  </si>
  <si>
    <t>001-176-5700-000</t>
  </si>
  <si>
    <t>001-192-5110-000</t>
  </si>
  <si>
    <t>001-192-5701-000</t>
  </si>
  <si>
    <t>001-192-5942-000</t>
  </si>
  <si>
    <t>001-195-5200-000</t>
  </si>
  <si>
    <t>001-199-5700-000</t>
  </si>
  <si>
    <t>001-210-5110-000</t>
  </si>
  <si>
    <t>001-210-5110-001</t>
  </si>
  <si>
    <t>001-210-5110-003</t>
  </si>
  <si>
    <t>001-210-5700-000</t>
  </si>
  <si>
    <t>001-220-5110-000</t>
  </si>
  <si>
    <t>001-220-5110-001</t>
  </si>
  <si>
    <t>001-220-5700-000</t>
  </si>
  <si>
    <t>001-220-5700-002</t>
  </si>
  <si>
    <t>001-220-5705-000</t>
  </si>
  <si>
    <t>001-220-5750-000</t>
  </si>
  <si>
    <t>001-241-5110-000</t>
  </si>
  <si>
    <t>Building Inspector Salary</t>
  </si>
  <si>
    <t>001-241-5110-007</t>
  </si>
  <si>
    <t>001-241-5700-000</t>
  </si>
  <si>
    <t>001-242-5110-000</t>
  </si>
  <si>
    <t>Gas &amp; Plumbing Inspector Salary</t>
  </si>
  <si>
    <t>001-242-5110-007</t>
  </si>
  <si>
    <t>001-242-5700-000</t>
  </si>
  <si>
    <t>001-245-5110-000</t>
  </si>
  <si>
    <t>Wiring Inspector Salary</t>
  </si>
  <si>
    <t>001-245-5110-007</t>
  </si>
  <si>
    <t>001-245-5700-000</t>
  </si>
  <si>
    <t>001-249-5110-000</t>
  </si>
  <si>
    <t>Zoning Enforcement Officer Salary</t>
  </si>
  <si>
    <t>001-249-5700-000</t>
  </si>
  <si>
    <t>001-291-5110-000</t>
  </si>
  <si>
    <t>Emergency Management Agency Salary</t>
  </si>
  <si>
    <t>001-291-5700-000</t>
  </si>
  <si>
    <t>001-291-5700-001</t>
  </si>
  <si>
    <t>001-292-5110-000</t>
  </si>
  <si>
    <t>001-292-5110-007</t>
  </si>
  <si>
    <t>001-292-5700-000</t>
  </si>
  <si>
    <t>001-293-5110-000</t>
  </si>
  <si>
    <t>001-293-5700-000</t>
  </si>
  <si>
    <t>001-294-5700-000</t>
  </si>
  <si>
    <t>001-296-5700-000</t>
  </si>
  <si>
    <t>001-310-5110-001</t>
  </si>
  <si>
    <t>001-310-5110-002</t>
  </si>
  <si>
    <t>001-310-5600-000</t>
  </si>
  <si>
    <t>001-310-5601-000</t>
  </si>
  <si>
    <t>001-310-5700-000</t>
  </si>
  <si>
    <t>001-422-5110-000</t>
  </si>
  <si>
    <t>001-422-5110-001</t>
  </si>
  <si>
    <t>001-422-5110-003</t>
  </si>
  <si>
    <t>001-422-5110-004</t>
  </si>
  <si>
    <t>001-422-5110-005</t>
  </si>
  <si>
    <t>001-422-5110-006</t>
  </si>
  <si>
    <t>001-422-5700-000</t>
  </si>
  <si>
    <t>001-422-5700-002</t>
  </si>
  <si>
    <t>001-422-5702-000</t>
  </si>
  <si>
    <t>001-422-5790-000</t>
  </si>
  <si>
    <t>001-199-5701-000</t>
  </si>
  <si>
    <t>001-199-5702-000</t>
  </si>
  <si>
    <t>001-423-5110-000</t>
  </si>
  <si>
    <t>001-423-5700-000</t>
  </si>
  <si>
    <t>001-491-5110-000</t>
  </si>
  <si>
    <t>001-491-5110-001</t>
  </si>
  <si>
    <t>001-491-5700-000</t>
  </si>
  <si>
    <t>001-510-5110-000</t>
  </si>
  <si>
    <t>001-510-5110-001</t>
  </si>
  <si>
    <t>001-510-5110-002</t>
  </si>
  <si>
    <t>001-510-5110-006</t>
  </si>
  <si>
    <t>001-510-5110-009</t>
  </si>
  <si>
    <t>001-510-5700-000</t>
  </si>
  <si>
    <t>001-515-5110-000</t>
  </si>
  <si>
    <t>001-515-5250-000</t>
  </si>
  <si>
    <t>001-515-5700-000</t>
  </si>
  <si>
    <t>001-522-5200-002</t>
  </si>
  <si>
    <t>Account #</t>
  </si>
  <si>
    <t>FY18 Budget</t>
  </si>
  <si>
    <t>FY18 Expended</t>
  </si>
  <si>
    <t>FY19 Budget</t>
  </si>
  <si>
    <t>FY19 Expended</t>
  </si>
  <si>
    <t>FY20 Budget</t>
  </si>
  <si>
    <t>FY20 Expended</t>
  </si>
  <si>
    <t xml:space="preserve">
Difference</t>
  </si>
  <si>
    <t>FY21 Budget</t>
  </si>
  <si>
    <t>FY21 Expended</t>
  </si>
  <si>
    <t xml:space="preserve"> Annual Budget Recommendations FY2022</t>
  </si>
  <si>
    <t xml:space="preserve">Board of Health Agent </t>
  </si>
  <si>
    <t>Board of Health Title V Administration</t>
  </si>
  <si>
    <t>Community Health Program</t>
  </si>
  <si>
    <t>001-541-5110-000</t>
  </si>
  <si>
    <t>001-541-5200-000</t>
  </si>
  <si>
    <t>001-541-5260-000</t>
  </si>
  <si>
    <t>001-541-5700-000</t>
  </si>
  <si>
    <t>001-544-5110-000</t>
  </si>
  <si>
    <t>Veterans Agent Salary</t>
  </si>
  <si>
    <t>001-544-5700-000</t>
  </si>
  <si>
    <t>001-544-5740-000</t>
  </si>
  <si>
    <t>001-610-5110-001</t>
  </si>
  <si>
    <t>001-610-5110-002</t>
  </si>
  <si>
    <t>001-610-5110-003</t>
  </si>
  <si>
    <t>001-610-5110-004</t>
  </si>
  <si>
    <t>001-610-5700-000</t>
  </si>
  <si>
    <t>001-610-5700-001</t>
  </si>
  <si>
    <t>001-610-5700-002</t>
  </si>
  <si>
    <t>001-630-5700-000</t>
  </si>
  <si>
    <t>001-630-5803-000</t>
  </si>
  <si>
    <t>South Pond Beach Expense</t>
  </si>
  <si>
    <t>001-691-5700-000</t>
  </si>
  <si>
    <t>001-692-5700-000</t>
  </si>
  <si>
    <t>001-693-5700-000</t>
  </si>
  <si>
    <t>001-710-5914-000</t>
  </si>
  <si>
    <t>001-710-5915-000</t>
  </si>
  <si>
    <t>001-710-5910-002</t>
  </si>
  <si>
    <t>001-710-5910-003</t>
  </si>
  <si>
    <t>001-751-5919-000</t>
  </si>
  <si>
    <t>001-751-5920-000</t>
  </si>
  <si>
    <t>001-751-5915-002</t>
  </si>
  <si>
    <t>001-751-5915-003</t>
  </si>
  <si>
    <t>001-911-5100-000</t>
  </si>
  <si>
    <t>001-913-5100-000</t>
  </si>
  <si>
    <t>001-914-5105-000</t>
  </si>
  <si>
    <t>001-916-5115-000</t>
  </si>
  <si>
    <t>001-450-5110-000</t>
  </si>
  <si>
    <t>001-450-5110-001</t>
  </si>
  <si>
    <t>001-450-5110-003</t>
  </si>
  <si>
    <t>001-450-5110-004</t>
  </si>
  <si>
    <t>001-450-5700-000</t>
  </si>
  <si>
    <t>001-122-5110-901</t>
  </si>
  <si>
    <t>001-122-5110-902</t>
  </si>
  <si>
    <t>FY22 Expended</t>
  </si>
  <si>
    <t>Cable Coordinator</t>
  </si>
  <si>
    <t>Selectmen Physical Examinations</t>
  </si>
  <si>
    <t xml:space="preserve">Selectmen Computer Maintenance </t>
  </si>
  <si>
    <t>see licenses</t>
  </si>
  <si>
    <t>001-122-5700-005</t>
  </si>
  <si>
    <t>Email/365 (Computer security fY21)</t>
  </si>
  <si>
    <t>001-122-5800-000</t>
  </si>
  <si>
    <t>Selectman Consultant Expenses</t>
  </si>
  <si>
    <t>001-129-5110-000</t>
  </si>
  <si>
    <t>001-151-5700-000</t>
  </si>
  <si>
    <t>Legal assessments</t>
  </si>
  <si>
    <t>001-180-5700-000</t>
  </si>
  <si>
    <t>Cable Advisory</t>
  </si>
  <si>
    <t>001-135-5110-000</t>
  </si>
  <si>
    <t>Town Accountant Salary</t>
  </si>
  <si>
    <t>001-135-5110-001</t>
  </si>
  <si>
    <t>Town Accountant Clerk</t>
  </si>
  <si>
    <t>001-135-5960-000</t>
  </si>
  <si>
    <t>Town Accountant Professional Services</t>
  </si>
  <si>
    <t>001-141-5110-003</t>
  </si>
  <si>
    <t>inlcudes roll out from reserve of 15000</t>
  </si>
  <si>
    <t>001-145-5110-002</t>
  </si>
  <si>
    <t>Treasurer Consultant</t>
  </si>
  <si>
    <t>Treasurer/Collector Tax Titles (includes recap)</t>
  </si>
  <si>
    <t>includes warrant article for additional 30,000</t>
  </si>
  <si>
    <t>Conservation Commission Clerk Wages</t>
  </si>
  <si>
    <t>Within Budget</t>
  </si>
  <si>
    <t>back wages moved into account</t>
  </si>
  <si>
    <t>001-210-5110-002</t>
  </si>
  <si>
    <t>Police Wages Part Time</t>
  </si>
  <si>
    <t>001-210-5110-004</t>
  </si>
  <si>
    <t>Police  Overtime Wages</t>
  </si>
  <si>
    <t>001-210-5701-000</t>
  </si>
  <si>
    <t>Police Station Expenses</t>
  </si>
  <si>
    <t>001-210-5800-007</t>
  </si>
  <si>
    <t>police Vehicle insuranse repairs</t>
  </si>
  <si>
    <t>Police Wages Overtime/Part Time</t>
  </si>
  <si>
    <t>001-220-5700-004</t>
  </si>
  <si>
    <t>Air Tanks/Clothing</t>
  </si>
  <si>
    <t>001-220-5902-000</t>
  </si>
  <si>
    <t>roof</t>
  </si>
  <si>
    <t>001-310-5110-000</t>
  </si>
  <si>
    <t>school salary</t>
  </si>
  <si>
    <t>Highway Untilities</t>
  </si>
  <si>
    <t>001-442-5700-001</t>
  </si>
  <si>
    <t>001-491-5802-000</t>
  </si>
  <si>
    <t>Cemetery Shed</t>
  </si>
  <si>
    <t>001-492-5841-000</t>
  </si>
  <si>
    <t>Council on aging director wages plus article for wages FY21</t>
  </si>
  <si>
    <t>3895.5+4000</t>
  </si>
  <si>
    <t>001-543-5110-000</t>
  </si>
  <si>
    <t>Director of Veterans Services Salary</t>
  </si>
  <si>
    <t>Total Recreation Commission</t>
  </si>
  <si>
    <t>18 Common Street</t>
  </si>
  <si>
    <t>Fire Truck Principal</t>
  </si>
  <si>
    <t>18 Common Street Principal</t>
  </si>
  <si>
    <t>Police Station Principal</t>
  </si>
  <si>
    <t>Saw Mill Dam Principal</t>
  </si>
  <si>
    <t>Fire Truck Interest</t>
  </si>
  <si>
    <t>Police Station Interest</t>
  </si>
  <si>
    <t>Saw Mill Dam Interest</t>
  </si>
  <si>
    <t>Water Department Clerk Wages</t>
  </si>
  <si>
    <t>001-000-5110-002</t>
  </si>
  <si>
    <t>EMERGENCY SQUAD</t>
  </si>
  <si>
    <t>001-231-5110-004</t>
  </si>
  <si>
    <t>Emergency Squad Wages</t>
  </si>
  <si>
    <t>001-231-5700-000</t>
  </si>
  <si>
    <t>Emergency Squad Expenses</t>
  </si>
  <si>
    <t>Total Emergency Squad</t>
  </si>
  <si>
    <t>OPERATING BUDGET</t>
  </si>
  <si>
    <t>Legal judgments and assessments</t>
  </si>
  <si>
    <t>001-422-5790-001</t>
  </si>
  <si>
    <t>Dunn Brook Bridge Expenses</t>
  </si>
  <si>
    <t>001-820-5632-000</t>
  </si>
  <si>
    <t>Choice Sending Tuition</t>
  </si>
  <si>
    <t>001-820-5633-000</t>
  </si>
  <si>
    <t>Charter School Sending Tuition</t>
  </si>
  <si>
    <t>001-820-5634-000</t>
  </si>
  <si>
    <t>RMV Non-Ren Surcharges</t>
  </si>
  <si>
    <t>001-820-5640-000</t>
  </si>
  <si>
    <t>Air Pollution Control District</t>
  </si>
  <si>
    <t>001-820-5663-000</t>
  </si>
  <si>
    <t>R.T.A.</t>
  </si>
  <si>
    <t>Cable Advisory Expense</t>
  </si>
  <si>
    <t>001-122-5110-004</t>
  </si>
  <si>
    <t>001-129-5110-0000</t>
  </si>
  <si>
    <t>001-155-5300-000</t>
  </si>
  <si>
    <t>001-135-5205-000</t>
  </si>
  <si>
    <t>001-192-5700-000</t>
  </si>
  <si>
    <t>001-192-5210-000</t>
  </si>
  <si>
    <t>001-210-5110-005</t>
  </si>
  <si>
    <t>001-210-5700-001</t>
  </si>
  <si>
    <t>001-422-5700-001</t>
  </si>
  <si>
    <t>001-541-5110-001</t>
  </si>
  <si>
    <t>001-610-5110-900</t>
  </si>
  <si>
    <t>001-691-5700-001</t>
  </si>
  <si>
    <t>001-450-5110-002</t>
  </si>
  <si>
    <t>NEW</t>
  </si>
  <si>
    <t>Total Communications Committee</t>
  </si>
  <si>
    <t>Town Hall Improvements</t>
  </si>
  <si>
    <t>Telephone Contracts/Leases</t>
  </si>
  <si>
    <t>Highway Other Wages, Part-time &amp; Overtime</t>
  </si>
  <si>
    <t>Council on Aging Tri Valley Crisis Intervention</t>
  </si>
  <si>
    <t>TOTAL OPERATING BUDGET:</t>
  </si>
  <si>
    <t>TOTAL ASSESSMENTS &amp; OTHER MANDATED EXP.</t>
  </si>
  <si>
    <t>TOTAL HEALTH, SANITATION &amp; SPEC. SERVICES</t>
  </si>
  <si>
    <t>Highway Certifications, DOT Physicals &amp; Licenses</t>
  </si>
  <si>
    <t>HEALTH, SANITATION &amp; SPECIAL SERVICES</t>
  </si>
  <si>
    <t>FY26 Budget</t>
  </si>
  <si>
    <t>FY27   Requested</t>
  </si>
  <si>
    <t>FY27 Advisory Comm</t>
  </si>
  <si>
    <t>FY27 Select Board</t>
  </si>
  <si>
    <t>Treasurer Certification Stipend</t>
  </si>
  <si>
    <t>001-145-5150-000</t>
  </si>
  <si>
    <t>001-161-5700-001</t>
  </si>
  <si>
    <t>Public Records Software</t>
  </si>
  <si>
    <t>Communications Committee Expenses</t>
  </si>
  <si>
    <t>001-155-5700-000</t>
  </si>
  <si>
    <t xml:space="preserve">Assistant Library Director </t>
  </si>
  <si>
    <t>Finance Director</t>
  </si>
  <si>
    <t>FY26                 $ Difference</t>
  </si>
  <si>
    <t>FY26              % Difference</t>
  </si>
  <si>
    <t>Water Department Utlities (Electric &amp; Propane)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</si>
</sst>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trike/>
      <sz val="10"/>
      <color theme="1"/>
      <name val="Arial"/>
      <family val="2"/>
    </font>
    <font>
      <strike/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Times New Roman"/>
      <family val="1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444444"/>
      <name val="Times New Roman"/>
      <family val="1"/>
    </font>
    <font>
      <strike/>
      <sz val="12"/>
      <color theme="1"/>
      <name val="Times New Roman"/>
      <family val="1"/>
    </font>
    <font>
      <strike/>
      <sz val="12"/>
      <name val="Times New Roman"/>
      <family val="1"/>
    </font>
    <font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2" fillId="0" borderId="0"/>
  </cellStyleXfs>
  <cellXfs count="3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center"/>
    </xf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4" fillId="0" borderId="0" xfId="0" quotePrefix="1" applyNumberFormat="1" applyFont="1" applyAlignment="1">
      <alignment horizontal="left"/>
    </xf>
    <xf numFmtId="37" fontId="4" fillId="0" borderId="0" xfId="0" applyNumberFormat="1" applyFont="1"/>
    <xf numFmtId="3" fontId="7" fillId="0" borderId="4" xfId="0" applyNumberFormat="1" applyFont="1" applyBorder="1"/>
    <xf numFmtId="3" fontId="3" fillId="0" borderId="4" xfId="0" applyNumberFormat="1" applyFont="1" applyBorder="1"/>
    <xf numFmtId="3" fontId="7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3" fontId="3" fillId="0" borderId="4" xfId="0" quotePrefix="1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37" fontId="2" fillId="0" borderId="0" xfId="0" applyNumberFormat="1" applyFont="1" applyAlignment="1">
      <alignment wrapText="1"/>
    </xf>
    <xf numFmtId="3" fontId="8" fillId="0" borderId="6" xfId="0" applyNumberFormat="1" applyFont="1" applyBorder="1" applyAlignment="1">
      <alignment horizontal="left"/>
    </xf>
    <xf numFmtId="4" fontId="4" fillId="0" borderId="0" xfId="0" applyNumberFormat="1" applyFont="1"/>
    <xf numFmtId="3" fontId="4" fillId="0" borderId="0" xfId="0" applyNumberFormat="1" applyFont="1" applyAlignment="1">
      <alignment horizontal="left" vertical="top"/>
    </xf>
    <xf numFmtId="3" fontId="8" fillId="0" borderId="6" xfId="0" applyNumberFormat="1" applyFont="1" applyBorder="1"/>
    <xf numFmtId="3" fontId="6" fillId="0" borderId="0" xfId="0" applyNumberFormat="1" applyFont="1" applyAlignment="1">
      <alignment horizontal="left"/>
    </xf>
    <xf numFmtId="3" fontId="7" fillId="0" borderId="6" xfId="0" applyNumberFormat="1" applyFont="1" applyBorder="1" applyAlignment="1">
      <alignment horizontal="left" wrapText="1"/>
    </xf>
    <xf numFmtId="3" fontId="7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3" fontId="10" fillId="0" borderId="0" xfId="0" applyNumberFormat="1" applyFont="1"/>
    <xf numFmtId="3" fontId="11" fillId="0" borderId="0" xfId="0" applyNumberFormat="1" applyFont="1"/>
    <xf numFmtId="0" fontId="10" fillId="0" borderId="0" xfId="0" applyFont="1"/>
    <xf numFmtId="4" fontId="3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" fontId="3" fillId="0" borderId="4" xfId="0" applyNumberFormat="1" applyFont="1" applyBorder="1"/>
    <xf numFmtId="4" fontId="7" fillId="0" borderId="6" xfId="0" applyNumberFormat="1" applyFont="1" applyBorder="1"/>
    <xf numFmtId="4" fontId="3" fillId="0" borderId="6" xfId="0" applyNumberFormat="1" applyFont="1" applyBorder="1"/>
    <xf numFmtId="4" fontId="7" fillId="0" borderId="4" xfId="0" applyNumberFormat="1" applyFont="1" applyBorder="1"/>
    <xf numFmtId="4" fontId="11" fillId="0" borderId="0" xfId="0" applyNumberFormat="1" applyFont="1"/>
    <xf numFmtId="4" fontId="0" fillId="0" borderId="0" xfId="0" applyNumberFormat="1"/>
    <xf numFmtId="4" fontId="15" fillId="0" borderId="0" xfId="0" applyNumberFormat="1" applyFont="1"/>
    <xf numFmtId="4" fontId="16" fillId="0" borderId="4" xfId="0" applyNumberFormat="1" applyFont="1" applyBorder="1"/>
    <xf numFmtId="0" fontId="14" fillId="0" borderId="0" xfId="0" applyFont="1"/>
    <xf numFmtId="0" fontId="0" fillId="0" borderId="9" xfId="0" applyBorder="1"/>
    <xf numFmtId="0" fontId="14" fillId="0" borderId="9" xfId="0" applyFont="1" applyBorder="1"/>
    <xf numFmtId="0" fontId="0" fillId="0" borderId="10" xfId="0" applyBorder="1"/>
    <xf numFmtId="4" fontId="17" fillId="0" borderId="0" xfId="0" applyNumberFormat="1" applyFont="1"/>
    <xf numFmtId="0" fontId="18" fillId="0" borderId="0" xfId="0" applyFont="1"/>
    <xf numFmtId="44" fontId="14" fillId="0" borderId="0" xfId="0" applyNumberFormat="1" applyFont="1"/>
    <xf numFmtId="3" fontId="4" fillId="0" borderId="9" xfId="0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4" xfId="0" quotePrefix="1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 wrapText="1"/>
    </xf>
    <xf numFmtId="164" fontId="8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/>
    </xf>
    <xf numFmtId="164" fontId="7" fillId="0" borderId="6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164" fontId="6" fillId="0" borderId="6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4" fillId="4" borderId="0" xfId="0" applyNumberFormat="1" applyFont="1" applyFill="1" applyAlignment="1">
      <alignment horizontal="right"/>
    </xf>
    <xf numFmtId="3" fontId="4" fillId="0" borderId="11" xfId="0" applyNumberFormat="1" applyFont="1" applyBorder="1" applyAlignment="1">
      <alignment horizontal="left"/>
    </xf>
    <xf numFmtId="0" fontId="0" fillId="0" borderId="11" xfId="0" applyBorder="1"/>
    <xf numFmtId="3" fontId="4" fillId="0" borderId="7" xfId="0" applyNumberFormat="1" applyFont="1" applyBorder="1"/>
    <xf numFmtId="0" fontId="0" fillId="0" borderId="7" xfId="0" applyBorder="1"/>
    <xf numFmtId="3" fontId="4" fillId="0" borderId="11" xfId="0" applyNumberFormat="1" applyFont="1" applyBorder="1"/>
    <xf numFmtId="3" fontId="7" fillId="0" borderId="11" xfId="0" applyNumberFormat="1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4" xfId="0" quotePrefix="1" applyFont="1" applyBorder="1" applyAlignment="1">
      <alignment horizontal="left"/>
    </xf>
    <xf numFmtId="0" fontId="4" fillId="2" borderId="0" xfId="0" applyFont="1" applyFill="1" applyAlignment="1">
      <alignment horizontal="left" wrapText="1"/>
    </xf>
    <xf numFmtId="164" fontId="16" fillId="0" borderId="4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0" xfId="0" quotePrefix="1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9" fillId="0" borderId="6" xfId="0" applyNumberFormat="1" applyFont="1" applyBorder="1" applyAlignment="1">
      <alignment horizontal="right"/>
    </xf>
    <xf numFmtId="0" fontId="14" fillId="0" borderId="11" xfId="0" applyFont="1" applyBorder="1"/>
    <xf numFmtId="164" fontId="20" fillId="0" borderId="4" xfId="0" applyNumberFormat="1" applyFont="1" applyBorder="1" applyAlignment="1">
      <alignment horizontal="right"/>
    </xf>
    <xf numFmtId="3" fontId="15" fillId="0" borderId="0" xfId="0" applyNumberFormat="1" applyFont="1"/>
    <xf numFmtId="164" fontId="16" fillId="0" borderId="4" xfId="0" quotePrefix="1" applyNumberFormat="1" applyFont="1" applyBorder="1" applyAlignment="1">
      <alignment horizontal="right"/>
    </xf>
    <xf numFmtId="0" fontId="14" fillId="0" borderId="1" xfId="0" applyFont="1" applyBorder="1"/>
    <xf numFmtId="164" fontId="23" fillId="0" borderId="6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/>
    <xf numFmtId="0" fontId="1" fillId="0" borderId="9" xfId="0" applyFont="1" applyBorder="1"/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37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20" fillId="0" borderId="4" xfId="0" applyNumberFormat="1" applyFont="1" applyBorder="1" applyAlignment="1">
      <alignment horizontal="right" wrapText="1"/>
    </xf>
    <xf numFmtId="0" fontId="14" fillId="0" borderId="9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7" fillId="0" borderId="9" xfId="0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0" fillId="0" borderId="4" xfId="0" applyBorder="1" applyAlignment="1">
      <alignment horizontal="right"/>
    </xf>
    <xf numFmtId="0" fontId="1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27" fillId="0" borderId="7" xfId="0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164" fontId="8" fillId="0" borderId="4" xfId="0" applyNumberFormat="1" applyFont="1" applyBorder="1" applyAlignment="1">
      <alignment horizontal="right"/>
    </xf>
    <xf numFmtId="0" fontId="14" fillId="0" borderId="4" xfId="0" applyFont="1" applyBorder="1"/>
    <xf numFmtId="0" fontId="0" fillId="0" borderId="4" xfId="0" applyBorder="1"/>
    <xf numFmtId="0" fontId="0" fillId="0" borderId="12" xfId="0" applyBorder="1"/>
    <xf numFmtId="3" fontId="28" fillId="0" borderId="4" xfId="0" applyNumberFormat="1" applyFont="1" applyBorder="1"/>
    <xf numFmtId="0" fontId="29" fillId="0" borderId="4" xfId="0" applyFont="1" applyBorder="1" applyAlignment="1">
      <alignment horizontal="left"/>
    </xf>
    <xf numFmtId="164" fontId="28" fillId="0" borderId="4" xfId="0" applyNumberFormat="1" applyFont="1" applyBorder="1" applyAlignment="1">
      <alignment horizontal="right"/>
    </xf>
    <xf numFmtId="0" fontId="27" fillId="0" borderId="9" xfId="0" applyFont="1" applyBorder="1"/>
    <xf numFmtId="4" fontId="29" fillId="0" borderId="4" xfId="0" applyNumberFormat="1" applyFont="1" applyBorder="1"/>
    <xf numFmtId="0" fontId="27" fillId="0" borderId="0" xfId="0" applyFont="1"/>
    <xf numFmtId="164" fontId="29" fillId="0" borderId="4" xfId="0" applyNumberFormat="1" applyFont="1" applyBorder="1" applyAlignment="1">
      <alignment horizontal="right"/>
    </xf>
    <xf numFmtId="0" fontId="27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4" fontId="3" fillId="0" borderId="11" xfId="0" applyNumberFormat="1" applyFont="1" applyBorder="1"/>
    <xf numFmtId="3" fontId="3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4" fillId="5" borderId="0" xfId="0" applyFont="1" applyFill="1" applyAlignment="1">
      <alignment horizontal="left"/>
    </xf>
    <xf numFmtId="0" fontId="27" fillId="5" borderId="0" xfId="0" applyFont="1" applyFill="1" applyAlignment="1">
      <alignment horizontal="right"/>
    </xf>
    <xf numFmtId="4" fontId="3" fillId="5" borderId="0" xfId="0" applyNumberFormat="1" applyFont="1" applyFill="1"/>
    <xf numFmtId="0" fontId="0" fillId="5" borderId="0" xfId="0" applyFill="1"/>
    <xf numFmtId="0" fontId="4" fillId="5" borderId="4" xfId="0" applyFont="1" applyFill="1" applyBorder="1" applyAlignment="1">
      <alignment horizontal="left"/>
    </xf>
    <xf numFmtId="0" fontId="0" fillId="5" borderId="9" xfId="0" applyFill="1" applyBorder="1"/>
    <xf numFmtId="0" fontId="0" fillId="5" borderId="4" xfId="0" applyFill="1" applyBorder="1" applyAlignment="1">
      <alignment horizontal="right"/>
    </xf>
    <xf numFmtId="0" fontId="27" fillId="5" borderId="4" xfId="0" applyFont="1" applyFill="1" applyBorder="1" applyAlignment="1">
      <alignment horizontal="right"/>
    </xf>
    <xf numFmtId="4" fontId="3" fillId="5" borderId="4" xfId="0" applyNumberFormat="1" applyFont="1" applyFill="1" applyBorder="1"/>
    <xf numFmtId="4" fontId="4" fillId="0" borderId="0" xfId="0" applyNumberFormat="1" applyFont="1" applyAlignment="1">
      <alignment horizontal="center"/>
    </xf>
    <xf numFmtId="0" fontId="25" fillId="0" borderId="0" xfId="0" applyFont="1" applyAlignment="1">
      <alignment wrapText="1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vertical="top"/>
    </xf>
    <xf numFmtId="164" fontId="19" fillId="0" borderId="4" xfId="0" applyNumberFormat="1" applyFont="1" applyBorder="1" applyAlignment="1">
      <alignment horizontal="right"/>
    </xf>
    <xf numFmtId="164" fontId="20" fillId="0" borderId="6" xfId="0" applyNumberFormat="1" applyFont="1" applyBorder="1" applyAlignment="1">
      <alignment horizontal="right" wrapText="1"/>
    </xf>
    <xf numFmtId="3" fontId="3" fillId="3" borderId="0" xfId="0" applyNumberFormat="1" applyFont="1" applyFill="1" applyAlignment="1">
      <alignment horizontal="left"/>
    </xf>
    <xf numFmtId="164" fontId="3" fillId="5" borderId="0" xfId="0" applyNumberFormat="1" applyFont="1" applyFill="1" applyAlignment="1">
      <alignment horizontal="right"/>
    </xf>
    <xf numFmtId="3" fontId="3" fillId="5" borderId="0" xfId="0" applyNumberFormat="1" applyFont="1" applyFill="1" applyAlignment="1">
      <alignment horizontal="left"/>
    </xf>
    <xf numFmtId="3" fontId="3" fillId="5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left"/>
    </xf>
    <xf numFmtId="3" fontId="4" fillId="5" borderId="0" xfId="0" applyNumberFormat="1" applyFont="1" applyFill="1" applyAlignment="1">
      <alignment horizontal="left"/>
    </xf>
    <xf numFmtId="164" fontId="4" fillId="5" borderId="0" xfId="0" applyNumberFormat="1" applyFont="1" applyFill="1" applyAlignment="1">
      <alignment horizontal="right"/>
    </xf>
    <xf numFmtId="4" fontId="4" fillId="5" borderId="0" xfId="0" applyNumberFormat="1" applyFont="1" applyFill="1"/>
    <xf numFmtId="3" fontId="4" fillId="5" borderId="0" xfId="0" applyNumberFormat="1" applyFont="1" applyFill="1" applyAlignment="1">
      <alignment horizontal="right"/>
    </xf>
    <xf numFmtId="3" fontId="7" fillId="3" borderId="4" xfId="0" applyNumberFormat="1" applyFont="1" applyFill="1" applyBorder="1" applyAlignment="1">
      <alignment horizontal="left"/>
    </xf>
    <xf numFmtId="164" fontId="7" fillId="5" borderId="4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44" fontId="0" fillId="0" borderId="0" xfId="1" applyFont="1"/>
    <xf numFmtId="4" fontId="4" fillId="6" borderId="0" xfId="0" applyNumberFormat="1" applyFont="1" applyFill="1"/>
    <xf numFmtId="44" fontId="3" fillId="0" borderId="0" xfId="1" applyFont="1" applyAlignment="1">
      <alignment horizontal="center" wrapText="1"/>
    </xf>
    <xf numFmtId="44" fontId="4" fillId="0" borderId="0" xfId="1" applyFont="1"/>
    <xf numFmtId="44" fontId="4" fillId="0" borderId="0" xfId="1" applyFont="1" applyAlignment="1">
      <alignment horizontal="right"/>
    </xf>
    <xf numFmtId="44" fontId="27" fillId="0" borderId="0" xfId="1" applyFont="1" applyAlignment="1">
      <alignment horizontal="right"/>
    </xf>
    <xf numFmtId="44" fontId="14" fillId="0" borderId="0" xfId="1" applyFont="1" applyAlignment="1">
      <alignment horizontal="right"/>
    </xf>
    <xf numFmtId="44" fontId="27" fillId="0" borderId="4" xfId="1" applyFont="1" applyBorder="1" applyAlignment="1">
      <alignment horizontal="right"/>
    </xf>
    <xf numFmtId="44" fontId="14" fillId="0" borderId="4" xfId="1" applyFont="1" applyBorder="1" applyAlignment="1">
      <alignment horizontal="right"/>
    </xf>
    <xf numFmtId="44" fontId="3" fillId="0" borderId="0" xfId="1" applyFont="1"/>
    <xf numFmtId="44" fontId="27" fillId="0" borderId="0" xfId="1" applyFont="1"/>
    <xf numFmtId="44" fontId="3" fillId="0" borderId="4" xfId="1" applyFont="1" applyBorder="1"/>
    <xf numFmtId="44" fontId="0" fillId="0" borderId="11" xfId="1" applyFont="1" applyBorder="1"/>
    <xf numFmtId="44" fontId="27" fillId="0" borderId="11" xfId="1" applyFont="1" applyBorder="1" applyAlignment="1">
      <alignment horizontal="right"/>
    </xf>
    <xf numFmtId="44" fontId="14" fillId="0" borderId="0" xfId="1" applyFont="1"/>
    <xf numFmtId="44" fontId="0" fillId="5" borderId="0" xfId="1" applyFont="1" applyFill="1"/>
    <xf numFmtId="44" fontId="27" fillId="5" borderId="0" xfId="1" applyFont="1" applyFill="1" applyAlignment="1">
      <alignment horizontal="right"/>
    </xf>
    <xf numFmtId="44" fontId="27" fillId="5" borderId="4" xfId="1" applyFont="1" applyFill="1" applyBorder="1" applyAlignment="1">
      <alignment horizontal="right"/>
    </xf>
    <xf numFmtId="44" fontId="11" fillId="0" borderId="0" xfId="1" applyFont="1"/>
    <xf numFmtId="0" fontId="30" fillId="0" borderId="9" xfId="0" applyFont="1" applyBorder="1"/>
    <xf numFmtId="0" fontId="30" fillId="0" borderId="4" xfId="0" applyFont="1" applyBorder="1" applyAlignment="1">
      <alignment horizontal="right"/>
    </xf>
    <xf numFmtId="0" fontId="31" fillId="0" borderId="4" xfId="0" applyFont="1" applyBorder="1" applyAlignment="1">
      <alignment horizontal="right"/>
    </xf>
    <xf numFmtId="44" fontId="30" fillId="0" borderId="4" xfId="1" applyFont="1" applyBorder="1" applyAlignment="1">
      <alignment horizontal="right"/>
    </xf>
    <xf numFmtId="44" fontId="1" fillId="0" borderId="9" xfId="1" applyFont="1" applyBorder="1"/>
    <xf numFmtId="44" fontId="7" fillId="0" borderId="4" xfId="1" applyFont="1" applyBorder="1" applyAlignment="1">
      <alignment horizontal="right"/>
    </xf>
    <xf numFmtId="44" fontId="26" fillId="0" borderId="4" xfId="1" applyFont="1" applyBorder="1"/>
    <xf numFmtId="44" fontId="0" fillId="0" borderId="9" xfId="1" applyFont="1" applyBorder="1"/>
    <xf numFmtId="44" fontId="7" fillId="0" borderId="6" xfId="1" applyFont="1" applyBorder="1"/>
    <xf numFmtId="44" fontId="0" fillId="0" borderId="10" xfId="1" applyFont="1" applyBorder="1"/>
    <xf numFmtId="44" fontId="3" fillId="0" borderId="6" xfId="1" applyFont="1" applyBorder="1"/>
    <xf numFmtId="44" fontId="29" fillId="0" borderId="4" xfId="1" applyFont="1" applyBorder="1"/>
    <xf numFmtId="44" fontId="7" fillId="0" borderId="4" xfId="1" applyFont="1" applyBorder="1"/>
    <xf numFmtId="44" fontId="3" fillId="5" borderId="4" xfId="1" applyFont="1" applyFill="1" applyBorder="1"/>
    <xf numFmtId="44" fontId="9" fillId="0" borderId="8" xfId="1" applyFont="1" applyBorder="1" applyAlignment="1">
      <alignment horizontal="right"/>
    </xf>
    <xf numFmtId="44" fontId="17" fillId="0" borderId="0" xfId="1" applyFont="1"/>
    <xf numFmtId="44" fontId="15" fillId="0" borderId="0" xfId="1" applyFont="1"/>
    <xf numFmtId="44" fontId="3" fillId="5" borderId="0" xfId="1" applyFont="1" applyFill="1"/>
    <xf numFmtId="44" fontId="4" fillId="5" borderId="0" xfId="1" applyFont="1" applyFill="1"/>
    <xf numFmtId="44" fontId="4" fillId="0" borderId="0" xfId="1" applyFont="1" applyAlignment="1">
      <alignment horizontal="center"/>
    </xf>
    <xf numFmtId="44" fontId="7" fillId="0" borderId="0" xfId="1" applyFont="1" applyAlignment="1">
      <alignment horizontal="right"/>
    </xf>
    <xf numFmtId="39" fontId="27" fillId="0" borderId="0" xfId="1" applyNumberFormat="1" applyFont="1" applyAlignment="1">
      <alignment horizontal="right"/>
    </xf>
    <xf numFmtId="0" fontId="14" fillId="5" borderId="0" xfId="0" applyFont="1" applyFill="1"/>
    <xf numFmtId="44" fontId="16" fillId="0" borderId="4" xfId="1" applyFont="1" applyBorder="1"/>
    <xf numFmtId="44" fontId="20" fillId="0" borderId="6" xfId="1" applyFont="1" applyBorder="1"/>
    <xf numFmtId="44" fontId="30" fillId="0" borderId="9" xfId="1" applyFont="1" applyBorder="1"/>
    <xf numFmtId="0" fontId="0" fillId="0" borderId="13" xfId="0" applyBorder="1"/>
    <xf numFmtId="44" fontId="0" fillId="7" borderId="0" xfId="1" applyFont="1" applyFill="1"/>
    <xf numFmtId="44" fontId="14" fillId="7" borderId="0" xfId="1" applyFont="1" applyFill="1"/>
    <xf numFmtId="44" fontId="3" fillId="7" borderId="4" xfId="1" applyFont="1" applyFill="1" applyBorder="1"/>
    <xf numFmtId="44" fontId="1" fillId="7" borderId="9" xfId="1" applyFont="1" applyFill="1" applyBorder="1"/>
    <xf numFmtId="44" fontId="7" fillId="7" borderId="4" xfId="1" applyFont="1" applyFill="1" applyBorder="1" applyAlignment="1">
      <alignment horizontal="right"/>
    </xf>
    <xf numFmtId="44" fontId="26" fillId="7" borderId="4" xfId="1" applyFont="1" applyFill="1" applyBorder="1"/>
    <xf numFmtId="44" fontId="0" fillId="7" borderId="9" xfId="1" applyFont="1" applyFill="1" applyBorder="1"/>
    <xf numFmtId="44" fontId="14" fillId="7" borderId="9" xfId="1" applyFont="1" applyFill="1" applyBorder="1"/>
    <xf numFmtId="44" fontId="7" fillId="7" borderId="6" xfId="1" applyFont="1" applyFill="1" applyBorder="1"/>
    <xf numFmtId="44" fontId="16" fillId="7" borderId="4" xfId="1" applyFont="1" applyFill="1" applyBorder="1"/>
    <xf numFmtId="44" fontId="0" fillId="7" borderId="10" xfId="1" applyFont="1" applyFill="1" applyBorder="1"/>
    <xf numFmtId="44" fontId="20" fillId="7" borderId="6" xfId="1" applyFont="1" applyFill="1" applyBorder="1"/>
    <xf numFmtId="44" fontId="3" fillId="7" borderId="6" xfId="1" applyFont="1" applyFill="1" applyBorder="1"/>
    <xf numFmtId="44" fontId="29" fillId="7" borderId="4" xfId="1" applyFont="1" applyFill="1" applyBorder="1"/>
    <xf numFmtId="44" fontId="7" fillId="7" borderId="4" xfId="1" applyFont="1" applyFill="1" applyBorder="1"/>
    <xf numFmtId="44" fontId="9" fillId="7" borderId="8" xfId="1" applyFont="1" applyFill="1" applyBorder="1" applyAlignment="1">
      <alignment horizontal="right"/>
    </xf>
    <xf numFmtId="0" fontId="34" fillId="0" borderId="0" xfId="0" applyFont="1"/>
    <xf numFmtId="0" fontId="34" fillId="0" borderId="0" xfId="0" applyFont="1" applyAlignment="1">
      <alignment horizontal="center"/>
    </xf>
    <xf numFmtId="164" fontId="34" fillId="0" borderId="0" xfId="0" applyNumberFormat="1" applyFont="1" applyAlignment="1">
      <alignment horizontal="center" wrapText="1"/>
    </xf>
    <xf numFmtId="164" fontId="35" fillId="0" borderId="0" xfId="0" applyNumberFormat="1" applyFont="1" applyAlignment="1">
      <alignment horizontal="center"/>
    </xf>
    <xf numFmtId="164" fontId="25" fillId="0" borderId="0" xfId="0" applyNumberFormat="1" applyFont="1"/>
    <xf numFmtId="164" fontId="33" fillId="0" borderId="0" xfId="0" applyNumberFormat="1" applyFont="1"/>
    <xf numFmtId="164" fontId="25" fillId="0" borderId="0" xfId="0" applyNumberFormat="1" applyFont="1" applyProtection="1">
      <protection locked="0"/>
    </xf>
    <xf numFmtId="4" fontId="25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164" fontId="25" fillId="0" borderId="0" xfId="0" applyNumberFormat="1" applyFont="1" applyAlignment="1">
      <alignment horizontal="right"/>
    </xf>
    <xf numFmtId="164" fontId="33" fillId="0" borderId="0" xfId="0" applyNumberFormat="1" applyFont="1" applyAlignment="1">
      <alignment horizontal="right"/>
    </xf>
    <xf numFmtId="164" fontId="25" fillId="0" borderId="0" xfId="0" applyNumberFormat="1" applyFont="1" applyAlignment="1" applyProtection="1">
      <alignment horizontal="right"/>
      <protection locked="0"/>
    </xf>
    <xf numFmtId="0" fontId="25" fillId="0" borderId="0" xfId="0" quotePrefix="1" applyFont="1"/>
    <xf numFmtId="164" fontId="25" fillId="0" borderId="0" xfId="0" applyNumberFormat="1" applyFont="1" applyAlignment="1">
      <alignment horizontal="center"/>
    </xf>
    <xf numFmtId="42" fontId="25" fillId="0" borderId="0" xfId="0" applyNumberFormat="1" applyFont="1" applyAlignment="1">
      <alignment horizontal="left"/>
    </xf>
    <xf numFmtId="164" fontId="25" fillId="0" borderId="13" xfId="0" applyNumberFormat="1" applyFont="1" applyBorder="1" applyProtection="1">
      <protection locked="0"/>
    </xf>
    <xf numFmtId="164" fontId="34" fillId="0" borderId="9" xfId="0" applyNumberFormat="1" applyFont="1" applyBorder="1" applyProtection="1">
      <protection locked="0"/>
    </xf>
    <xf numFmtId="164" fontId="34" fillId="0" borderId="13" xfId="0" applyNumberFormat="1" applyFont="1" applyBorder="1" applyProtection="1">
      <protection locked="0"/>
    </xf>
    <xf numFmtId="164" fontId="35" fillId="0" borderId="9" xfId="0" applyNumberFormat="1" applyFont="1" applyBorder="1" applyProtection="1">
      <protection locked="0"/>
    </xf>
    <xf numFmtId="164" fontId="34" fillId="0" borderId="4" xfId="0" applyNumberFormat="1" applyFont="1" applyBorder="1" applyProtection="1">
      <protection locked="0"/>
    </xf>
    <xf numFmtId="164" fontId="34" fillId="0" borderId="0" xfId="0" applyNumberFormat="1" applyFont="1" applyProtection="1">
      <protection locked="0"/>
    </xf>
    <xf numFmtId="164" fontId="36" fillId="0" borderId="6" xfId="0" applyNumberFormat="1" applyFont="1" applyBorder="1" applyProtection="1">
      <protection locked="0"/>
    </xf>
    <xf numFmtId="164" fontId="34" fillId="0" borderId="0" xfId="0" applyNumberFormat="1" applyFont="1"/>
    <xf numFmtId="164" fontId="36" fillId="0" borderId="6" xfId="0" applyNumberFormat="1" applyFont="1" applyBorder="1"/>
    <xf numFmtId="164" fontId="34" fillId="0" borderId="6" xfId="0" applyNumberFormat="1" applyFont="1" applyBorder="1" applyProtection="1">
      <protection locked="0"/>
    </xf>
    <xf numFmtId="164" fontId="34" fillId="0" borderId="0" xfId="0" applyNumberFormat="1" applyFont="1" applyAlignment="1">
      <alignment horizontal="center" vertical="center"/>
    </xf>
    <xf numFmtId="164" fontId="25" fillId="0" borderId="1" xfId="0" applyNumberFormat="1" applyFont="1" applyBorder="1" applyProtection="1">
      <protection locked="0"/>
    </xf>
    <xf numFmtId="164" fontId="34" fillId="0" borderId="1" xfId="0" applyNumberFormat="1" applyFont="1" applyBorder="1" applyProtection="1">
      <protection locked="0"/>
    </xf>
    <xf numFmtId="164" fontId="36" fillId="0" borderId="4" xfId="0" applyNumberFormat="1" applyFont="1" applyBorder="1" applyProtection="1">
      <protection locked="0"/>
    </xf>
    <xf numFmtId="4" fontId="25" fillId="0" borderId="0" xfId="0" applyNumberFormat="1" applyFont="1"/>
    <xf numFmtId="164" fontId="25" fillId="0" borderId="0" xfId="0" applyNumberFormat="1" applyFont="1" applyAlignment="1" applyProtection="1">
      <alignment horizontal="center"/>
      <protection locked="0"/>
    </xf>
    <xf numFmtId="4" fontId="36" fillId="0" borderId="0" xfId="0" applyNumberFormat="1" applyFont="1" applyAlignment="1">
      <alignment horizontal="left"/>
    </xf>
    <xf numFmtId="164" fontId="35" fillId="0" borderId="0" xfId="0" applyNumberFormat="1" applyFont="1"/>
    <xf numFmtId="0" fontId="40" fillId="0" borderId="0" xfId="0" applyFont="1"/>
    <xf numFmtId="164" fontId="40" fillId="0" borderId="0" xfId="0" applyNumberFormat="1" applyFont="1"/>
    <xf numFmtId="164" fontId="41" fillId="0" borderId="0" xfId="0" applyNumberFormat="1" applyFont="1"/>
    <xf numFmtId="164" fontId="42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quotePrefix="1" applyFont="1" applyAlignment="1">
      <alignment horizontal="left"/>
    </xf>
    <xf numFmtId="0" fontId="25" fillId="0" borderId="13" xfId="0" applyFont="1" applyBorder="1"/>
    <xf numFmtId="164" fontId="33" fillId="0" borderId="13" xfId="0" applyNumberFormat="1" applyFont="1" applyBorder="1"/>
    <xf numFmtId="0" fontId="36" fillId="0" borderId="9" xfId="0" applyFont="1" applyBorder="1"/>
    <xf numFmtId="164" fontId="34" fillId="0" borderId="9" xfId="0" applyNumberFormat="1" applyFont="1" applyBorder="1"/>
    <xf numFmtId="164" fontId="33" fillId="0" borderId="9" xfId="0" applyNumberFormat="1" applyFont="1" applyBorder="1"/>
    <xf numFmtId="0" fontId="37" fillId="0" borderId="13" xfId="0" applyFont="1" applyBorder="1"/>
    <xf numFmtId="0" fontId="38" fillId="0" borderId="9" xfId="0" applyFont="1" applyBorder="1"/>
    <xf numFmtId="0" fontId="36" fillId="0" borderId="0" xfId="0" applyFont="1"/>
    <xf numFmtId="0" fontId="34" fillId="0" borderId="4" xfId="0" applyFont="1" applyBorder="1"/>
    <xf numFmtId="0" fontId="36" fillId="0" borderId="4" xfId="0" applyFont="1" applyBorder="1"/>
    <xf numFmtId="0" fontId="34" fillId="0" borderId="4" xfId="0" quotePrefix="1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36" fillId="0" borderId="0" xfId="0" applyFont="1" applyAlignment="1">
      <alignment horizontal="left"/>
    </xf>
    <xf numFmtId="164" fontId="33" fillId="0" borderId="10" xfId="0" applyNumberFormat="1" applyFont="1" applyBorder="1"/>
    <xf numFmtId="0" fontId="36" fillId="0" borderId="6" xfId="0" applyFont="1" applyBorder="1" applyAlignment="1">
      <alignment horizontal="left"/>
    </xf>
    <xf numFmtId="164" fontId="33" fillId="0" borderId="1" xfId="0" applyNumberFormat="1" applyFont="1" applyBorder="1"/>
    <xf numFmtId="0" fontId="25" fillId="0" borderId="0" xfId="0" applyFont="1" applyAlignment="1">
      <alignment horizontal="left" vertical="top"/>
    </xf>
    <xf numFmtId="0" fontId="36" fillId="0" borderId="6" xfId="0" applyFont="1" applyBorder="1"/>
    <xf numFmtId="164" fontId="33" fillId="0" borderId="2" xfId="0" applyNumberFormat="1" applyFont="1" applyBorder="1"/>
    <xf numFmtId="164" fontId="34" fillId="0" borderId="6" xfId="0" applyNumberFormat="1" applyFont="1" applyBorder="1"/>
    <xf numFmtId="164" fontId="33" fillId="0" borderId="14" xfId="0" applyNumberFormat="1" applyFont="1" applyBorder="1"/>
    <xf numFmtId="0" fontId="36" fillId="0" borderId="6" xfId="0" applyFont="1" applyBorder="1" applyAlignment="1">
      <alignment horizontal="left" wrapText="1"/>
    </xf>
    <xf numFmtId="0" fontId="34" fillId="0" borderId="9" xfId="0" applyFont="1" applyBorder="1"/>
    <xf numFmtId="164" fontId="33" fillId="0" borderId="4" xfId="0" applyNumberFormat="1" applyFont="1" applyBorder="1"/>
    <xf numFmtId="0" fontId="34" fillId="0" borderId="1" xfId="0" applyFont="1" applyBorder="1"/>
    <xf numFmtId="0" fontId="36" fillId="0" borderId="4" xfId="0" applyFont="1" applyBorder="1" applyAlignment="1">
      <alignment wrapText="1"/>
    </xf>
    <xf numFmtId="0" fontId="34" fillId="0" borderId="6" xfId="0" applyFont="1" applyBorder="1" applyAlignment="1">
      <alignment horizontal="left"/>
    </xf>
    <xf numFmtId="164" fontId="33" fillId="0" borderId="12" xfId="0" applyNumberFormat="1" applyFont="1" applyBorder="1"/>
    <xf numFmtId="0" fontId="34" fillId="0" borderId="0" xfId="0" quotePrefix="1" applyFont="1" applyAlignment="1">
      <alignment horizontal="left"/>
    </xf>
    <xf numFmtId="0" fontId="25" fillId="0" borderId="0" xfId="0" quotePrefix="1" applyFont="1" applyAlignment="1">
      <alignment horizontal="center"/>
    </xf>
    <xf numFmtId="0" fontId="37" fillId="0" borderId="0" xfId="0" applyFont="1" applyAlignment="1">
      <alignment horizontal="center"/>
    </xf>
    <xf numFmtId="164" fontId="34" fillId="0" borderId="5" xfId="0" applyNumberFormat="1" applyFont="1" applyBorder="1" applyProtection="1">
      <protection locked="0"/>
    </xf>
    <xf numFmtId="164" fontId="25" fillId="0" borderId="13" xfId="0" applyNumberFormat="1" applyFont="1" applyBorder="1"/>
    <xf numFmtId="164" fontId="35" fillId="0" borderId="9" xfId="0" applyNumberFormat="1" applyFont="1" applyBorder="1"/>
    <xf numFmtId="164" fontId="34" fillId="0" borderId="4" xfId="0" applyNumberFormat="1" applyFont="1" applyBorder="1"/>
    <xf numFmtId="164" fontId="36" fillId="0" borderId="4" xfId="0" applyNumberFormat="1" applyFont="1" applyBorder="1"/>
    <xf numFmtId="164" fontId="39" fillId="0" borderId="0" xfId="0" quotePrefix="1" applyNumberFormat="1" applyFont="1"/>
    <xf numFmtId="164" fontId="33" fillId="8" borderId="0" xfId="0" applyNumberFormat="1" applyFont="1" applyFill="1"/>
    <xf numFmtId="0" fontId="25" fillId="0" borderId="0" xfId="0" applyFont="1" applyAlignment="1">
      <alignment horizontal="center"/>
    </xf>
    <xf numFmtId="164" fontId="25" fillId="0" borderId="1" xfId="0" applyNumberFormat="1" applyFont="1" applyBorder="1"/>
    <xf numFmtId="164" fontId="34" fillId="0" borderId="13" xfId="0" applyNumberFormat="1" applyFont="1" applyBorder="1"/>
    <xf numFmtId="9" fontId="25" fillId="0" borderId="0" xfId="2" applyFont="1" applyFill="1" applyProtection="1">
      <protection locked="0"/>
    </xf>
    <xf numFmtId="164" fontId="34" fillId="0" borderId="0" xfId="0" applyNumberFormat="1" applyFont="1" applyAlignment="1" applyProtection="1">
      <alignment horizontal="center" wrapText="1"/>
      <protection locked="0"/>
    </xf>
    <xf numFmtId="10" fontId="25" fillId="0" borderId="0" xfId="0" applyNumberFormat="1" applyFont="1" applyAlignment="1">
      <alignment horizontal="right"/>
    </xf>
    <xf numFmtId="10" fontId="25" fillId="0" borderId="0" xfId="0" applyNumberFormat="1" applyFont="1"/>
    <xf numFmtId="164" fontId="25" fillId="0" borderId="9" xfId="0" applyNumberFormat="1" applyFont="1" applyBorder="1"/>
    <xf numFmtId="10" fontId="25" fillId="0" borderId="9" xfId="0" applyNumberFormat="1" applyFont="1" applyBorder="1"/>
    <xf numFmtId="10" fontId="34" fillId="0" borderId="9" xfId="0" applyNumberFormat="1" applyFont="1" applyBorder="1"/>
    <xf numFmtId="10" fontId="34" fillId="0" borderId="13" xfId="0" applyNumberFormat="1" applyFont="1" applyBorder="1"/>
    <xf numFmtId="164" fontId="35" fillId="0" borderId="0" xfId="0" applyNumberFormat="1" applyFont="1" applyProtection="1">
      <protection locked="0"/>
    </xf>
    <xf numFmtId="10" fontId="34" fillId="0" borderId="0" xfId="0" applyNumberFormat="1" applyFont="1"/>
    <xf numFmtId="10" fontId="25" fillId="0" borderId="13" xfId="0" applyNumberFormat="1" applyFont="1" applyBorder="1"/>
    <xf numFmtId="44" fontId="25" fillId="0" borderId="0" xfId="0" applyNumberFormat="1" applyFont="1" applyProtection="1">
      <protection locked="0"/>
    </xf>
    <xf numFmtId="164" fontId="25" fillId="0" borderId="10" xfId="0" applyNumberFormat="1" applyFont="1" applyBorder="1"/>
    <xf numFmtId="10" fontId="34" fillId="0" borderId="10" xfId="0" applyNumberFormat="1" applyFont="1" applyBorder="1"/>
    <xf numFmtId="164" fontId="36" fillId="0" borderId="0" xfId="0" applyNumberFormat="1" applyFont="1" applyProtection="1">
      <protection locked="0"/>
    </xf>
    <xf numFmtId="10" fontId="44" fillId="0" borderId="0" xfId="0" applyNumberFormat="1" applyFont="1"/>
    <xf numFmtId="10" fontId="25" fillId="0" borderId="10" xfId="0" applyNumberFormat="1" applyFont="1" applyBorder="1"/>
    <xf numFmtId="164" fontId="36" fillId="0" borderId="0" xfId="0" applyNumberFormat="1" applyFont="1"/>
    <xf numFmtId="164" fontId="34" fillId="0" borderId="2" xfId="0" applyNumberFormat="1" applyFont="1" applyBorder="1"/>
    <xf numFmtId="10" fontId="34" fillId="0" borderId="2" xfId="0" applyNumberFormat="1" applyFont="1" applyBorder="1"/>
    <xf numFmtId="10" fontId="25" fillId="0" borderId="1" xfId="0" applyNumberFormat="1" applyFont="1" applyBorder="1"/>
    <xf numFmtId="10" fontId="34" fillId="0" borderId="1" xfId="0" applyNumberFormat="1" applyFont="1" applyBorder="1"/>
    <xf numFmtId="164" fontId="34" fillId="0" borderId="1" xfId="0" applyNumberFormat="1" applyFont="1" applyBorder="1"/>
    <xf numFmtId="10" fontId="43" fillId="0" borderId="10" xfId="0" applyNumberFormat="1" applyFont="1" applyBorder="1"/>
    <xf numFmtId="4" fontId="34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left"/>
    </xf>
    <xf numFmtId="164" fontId="35" fillId="0" borderId="12" xfId="0" applyNumberFormat="1" applyFont="1" applyBorder="1"/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O348"/>
  <sheetViews>
    <sheetView tabSelected="1" zoomScale="86" zoomScaleNormal="86" workbookViewId="0">
      <pane xSplit="2" ySplit="1" topLeftCell="C311" activePane="bottomRight" state="frozen"/>
      <selection pane="topRight"/>
      <selection pane="bottomLeft" activeCell="F8" sqref="F8"/>
      <selection pane="bottomRight" activeCell="P319" sqref="P319"/>
    </sheetView>
  </sheetViews>
  <sheetFormatPr defaultColWidth="14.42578125" defaultRowHeight="20.25" customHeight="1" x14ac:dyDescent="0.25"/>
  <cols>
    <col min="1" max="1" width="20.28515625" style="109" bestFit="1" customWidth="1"/>
    <col min="2" max="2" width="56.42578125" style="109" customWidth="1"/>
    <col min="3" max="3" width="3.7109375" style="109" customWidth="1"/>
    <col min="4" max="4" width="16.140625" style="244" bestFit="1" customWidth="1"/>
    <col min="5" max="5" width="12.28515625" style="245" hidden="1" customWidth="1"/>
    <col min="6" max="6" width="16.140625" style="244" bestFit="1" customWidth="1"/>
    <col min="7" max="7" width="16.42578125" style="244" customWidth="1"/>
    <col min="8" max="8" width="3.42578125" style="244" customWidth="1"/>
    <col min="9" max="9" width="16.42578125" style="246" customWidth="1"/>
    <col min="10" max="10" width="16.7109375" style="246" customWidth="1"/>
    <col min="11" max="11" width="2.85546875" style="246" customWidth="1"/>
    <col min="12" max="12" width="14.5703125" style="244" customWidth="1"/>
    <col min="13" max="13" width="2.85546875" style="246" customWidth="1"/>
    <col min="14" max="14" width="15.42578125" style="244" customWidth="1"/>
    <col min="15" max="15" width="2.28515625" style="246" customWidth="1"/>
    <col min="16" max="16384" width="14.42578125" style="109"/>
  </cols>
  <sheetData>
    <row r="1" spans="1:15" ht="30" customHeight="1" x14ac:dyDescent="0.25">
      <c r="A1" s="240" t="s">
        <v>218</v>
      </c>
      <c r="B1" s="241" t="s">
        <v>0</v>
      </c>
      <c r="C1" s="241"/>
      <c r="D1" s="242" t="s">
        <v>219</v>
      </c>
      <c r="E1" s="243" t="s">
        <v>3</v>
      </c>
      <c r="F1" s="242" t="s">
        <v>524</v>
      </c>
      <c r="G1" s="242" t="s">
        <v>525</v>
      </c>
      <c r="H1" s="242"/>
      <c r="I1" s="321" t="s">
        <v>526</v>
      </c>
      <c r="J1" s="321" t="s">
        <v>527</v>
      </c>
      <c r="K1" s="321"/>
      <c r="L1" s="242" t="s">
        <v>536</v>
      </c>
      <c r="M1" s="321"/>
      <c r="N1" s="242" t="s">
        <v>537</v>
      </c>
      <c r="O1" s="321"/>
    </row>
    <row r="2" spans="1:15" ht="20.25" customHeight="1" x14ac:dyDescent="0.25">
      <c r="I2" s="320"/>
      <c r="J2" s="320"/>
      <c r="K2" s="320"/>
      <c r="M2" s="320"/>
      <c r="O2" s="320"/>
    </row>
    <row r="3" spans="1:15" ht="20.25" customHeight="1" x14ac:dyDescent="0.25">
      <c r="B3" s="248" t="s">
        <v>4</v>
      </c>
      <c r="C3" s="248"/>
      <c r="D3" s="249"/>
      <c r="E3" s="250"/>
      <c r="F3" s="249"/>
      <c r="G3" s="249"/>
      <c r="H3" s="249"/>
      <c r="I3" s="251"/>
      <c r="J3" s="251"/>
      <c r="K3" s="251"/>
      <c r="L3" s="249"/>
      <c r="M3" s="251"/>
      <c r="N3" s="322"/>
      <c r="O3" s="251"/>
    </row>
    <row r="4" spans="1:15" ht="20.25" customHeight="1" x14ac:dyDescent="0.25">
      <c r="A4" s="252"/>
      <c r="B4" s="248"/>
      <c r="C4" s="248"/>
      <c r="D4" s="249"/>
      <c r="E4" s="250"/>
      <c r="F4" s="249"/>
      <c r="G4" s="249"/>
      <c r="H4" s="249"/>
      <c r="I4" s="251"/>
      <c r="J4" s="251"/>
      <c r="K4" s="251"/>
      <c r="L4" s="249"/>
      <c r="M4" s="251"/>
      <c r="N4" s="322"/>
      <c r="O4" s="251"/>
    </row>
    <row r="5" spans="1:15" ht="20.25" customHeight="1" x14ac:dyDescent="0.25">
      <c r="A5" s="109" t="s">
        <v>227</v>
      </c>
      <c r="B5" s="109" t="s">
        <v>5</v>
      </c>
      <c r="D5" s="246">
        <v>50</v>
      </c>
      <c r="E5" s="245" t="e">
        <f>IF(#REF!&gt;#REF!,"Over Budget","Within Budget")</f>
        <v>#REF!</v>
      </c>
      <c r="F5" s="244">
        <v>50</v>
      </c>
      <c r="G5" s="244">
        <v>50</v>
      </c>
      <c r="I5" s="244">
        <v>50</v>
      </c>
      <c r="J5" s="244">
        <v>50</v>
      </c>
      <c r="K5" s="244"/>
      <c r="L5" s="244">
        <f>+J5-F5</f>
        <v>0</v>
      </c>
      <c r="M5" s="244"/>
      <c r="N5" s="323">
        <f>+L5/F5</f>
        <v>0</v>
      </c>
    </row>
    <row r="6" spans="1:15" ht="20.25" customHeight="1" x14ac:dyDescent="0.25">
      <c r="A6" s="109" t="s">
        <v>228</v>
      </c>
      <c r="B6" s="277" t="s">
        <v>6</v>
      </c>
      <c r="C6" s="277"/>
      <c r="D6" s="246">
        <v>6000</v>
      </c>
      <c r="E6" s="245" t="e">
        <f>IF(#REF!&gt;#REF!,"Over Budget","Within Budget")</f>
        <v>#REF!</v>
      </c>
      <c r="F6" s="244">
        <v>6000</v>
      </c>
      <c r="G6" s="244">
        <v>6000</v>
      </c>
      <c r="I6" s="244">
        <v>6000</v>
      </c>
      <c r="J6" s="244">
        <v>6000</v>
      </c>
      <c r="K6" s="244"/>
      <c r="L6" s="244">
        <f t="shared" ref="L6:L16" si="0">+J6-F6</f>
        <v>0</v>
      </c>
      <c r="M6" s="244"/>
      <c r="N6" s="323">
        <f t="shared" ref="N6:N16" si="1">+L6/F6</f>
        <v>0</v>
      </c>
    </row>
    <row r="7" spans="1:15" ht="20.25" customHeight="1" x14ac:dyDescent="0.25">
      <c r="A7" s="109" t="s">
        <v>229</v>
      </c>
      <c r="B7" s="277" t="s">
        <v>7</v>
      </c>
      <c r="C7" s="277"/>
      <c r="D7" s="246">
        <v>53218.287199999999</v>
      </c>
      <c r="E7" s="245" t="e">
        <f>IF(#REF!&gt;#REF!,"Over Budget","Within Budget")</f>
        <v>#REF!</v>
      </c>
      <c r="F7" s="246">
        <v>54282.652944000001</v>
      </c>
      <c r="G7" s="246">
        <v>64480</v>
      </c>
      <c r="I7" s="246">
        <f>G7*1.03</f>
        <v>66414.400000000009</v>
      </c>
      <c r="J7" s="246">
        <f>I7</f>
        <v>66414.400000000009</v>
      </c>
      <c r="L7" s="244">
        <f t="shared" si="0"/>
        <v>12131.747056000007</v>
      </c>
      <c r="N7" s="323">
        <f t="shared" si="1"/>
        <v>0.22349215445522841</v>
      </c>
    </row>
    <row r="8" spans="1:15" ht="20.25" customHeight="1" x14ac:dyDescent="0.25">
      <c r="A8" s="109" t="s">
        <v>230</v>
      </c>
      <c r="B8" s="277" t="s">
        <v>8</v>
      </c>
      <c r="C8" s="277"/>
      <c r="D8" s="246">
        <v>17095.2808</v>
      </c>
      <c r="E8" s="245" t="e">
        <f>IF(#REF!&gt;#REF!,"Over Budget","Within Budget")</f>
        <v>#REF!</v>
      </c>
      <c r="F8" s="246">
        <v>17437.186416</v>
      </c>
      <c r="G8" s="246">
        <v>17437.186416</v>
      </c>
      <c r="I8" s="246">
        <f>G8*1.03</f>
        <v>17960.302008480001</v>
      </c>
      <c r="J8" s="246">
        <f>I8</f>
        <v>17960.302008480001</v>
      </c>
      <c r="L8" s="244">
        <f t="shared" si="0"/>
        <v>523.11559248000049</v>
      </c>
      <c r="N8" s="323">
        <f t="shared" si="1"/>
        <v>3.0000000000000027E-2</v>
      </c>
    </row>
    <row r="9" spans="1:15" ht="20.25" customHeight="1" x14ac:dyDescent="0.25">
      <c r="A9" s="109" t="s">
        <v>231</v>
      </c>
      <c r="B9" s="109" t="s">
        <v>9</v>
      </c>
      <c r="D9" s="246">
        <v>24563.6872</v>
      </c>
      <c r="E9" s="245" t="e">
        <f>IF(#REF!&gt;#REF!,"Over Budget","Within Budget")</f>
        <v>#REF!</v>
      </c>
      <c r="F9" s="244">
        <v>24610.560000000001</v>
      </c>
      <c r="G9" s="244">
        <v>24610.560000000001</v>
      </c>
      <c r="I9" s="246">
        <f>G9*1.03</f>
        <v>25348.876800000002</v>
      </c>
      <c r="J9" s="246">
        <f>I9</f>
        <v>25348.876800000002</v>
      </c>
      <c r="K9" s="244"/>
      <c r="L9" s="244">
        <f t="shared" si="0"/>
        <v>738.31680000000051</v>
      </c>
      <c r="M9" s="244"/>
      <c r="N9" s="323">
        <f t="shared" si="1"/>
        <v>3.000000000000002E-2</v>
      </c>
    </row>
    <row r="10" spans="1:15" ht="20.25" customHeight="1" x14ac:dyDescent="0.25">
      <c r="A10" s="109" t="s">
        <v>500</v>
      </c>
      <c r="B10" s="109" t="s">
        <v>10</v>
      </c>
      <c r="D10" s="246">
        <v>15638.4488</v>
      </c>
      <c r="E10" s="245" t="e">
        <f>IF(#REF!&gt;#REF!,"Over Budget","Within Budget")</f>
        <v>#REF!</v>
      </c>
      <c r="F10" s="244">
        <v>10793.64</v>
      </c>
      <c r="G10" s="244">
        <v>10793.64</v>
      </c>
      <c r="I10" s="246">
        <f>G10*1.03</f>
        <v>11117.449199999999</v>
      </c>
      <c r="J10" s="246">
        <f>I10</f>
        <v>11117.449199999999</v>
      </c>
      <c r="K10" s="244"/>
      <c r="L10" s="244">
        <f t="shared" si="0"/>
        <v>323.80919999999969</v>
      </c>
      <c r="M10" s="244"/>
      <c r="N10" s="323">
        <f t="shared" si="1"/>
        <v>2.9999999999999975E-2</v>
      </c>
    </row>
    <row r="11" spans="1:15" ht="20.25" customHeight="1" x14ac:dyDescent="0.25">
      <c r="A11" s="109" t="s">
        <v>234</v>
      </c>
      <c r="B11" s="277" t="s">
        <v>11</v>
      </c>
      <c r="C11" s="277"/>
      <c r="D11" s="246">
        <v>8100</v>
      </c>
      <c r="E11" s="245" t="e">
        <f>IF(#REF!&gt;#REF!,"Over Budget","Within Budget")</f>
        <v>#REF!</v>
      </c>
      <c r="F11" s="244">
        <v>8100</v>
      </c>
      <c r="G11" s="244">
        <v>8100</v>
      </c>
      <c r="I11" s="244">
        <v>8100</v>
      </c>
      <c r="J11" s="244">
        <v>8100</v>
      </c>
      <c r="K11" s="244"/>
      <c r="L11" s="244">
        <f t="shared" si="0"/>
        <v>0</v>
      </c>
      <c r="M11" s="244"/>
      <c r="N11" s="323">
        <f t="shared" si="1"/>
        <v>0</v>
      </c>
    </row>
    <row r="12" spans="1:15" ht="20.25" customHeight="1" x14ac:dyDescent="0.25">
      <c r="A12" s="109" t="s">
        <v>236</v>
      </c>
      <c r="B12" s="277" t="s">
        <v>12</v>
      </c>
      <c r="C12" s="277"/>
      <c r="D12" s="246">
        <v>650</v>
      </c>
      <c r="E12" s="245" t="e">
        <f>IF(#REF!&gt;#REF!,"Over Budget","Within Budget")</f>
        <v>#REF!</v>
      </c>
      <c r="F12" s="244">
        <v>1000</v>
      </c>
      <c r="G12" s="244">
        <v>1000</v>
      </c>
      <c r="I12" s="244">
        <v>2300</v>
      </c>
      <c r="J12" s="244">
        <v>2300</v>
      </c>
      <c r="K12" s="244"/>
      <c r="L12" s="244">
        <f t="shared" si="0"/>
        <v>1300</v>
      </c>
      <c r="M12" s="244"/>
      <c r="N12" s="323">
        <f t="shared" si="1"/>
        <v>1.3</v>
      </c>
    </row>
    <row r="13" spans="1:15" ht="20.25" customHeight="1" x14ac:dyDescent="0.25">
      <c r="A13" s="109" t="s">
        <v>235</v>
      </c>
      <c r="B13" s="109" t="s">
        <v>13</v>
      </c>
      <c r="D13" s="246">
        <v>1200</v>
      </c>
      <c r="E13" s="245" t="e">
        <f>IF(#REF!&gt;#REF!,"Over Budget","Within Budget")</f>
        <v>#REF!</v>
      </c>
      <c r="F13" s="244">
        <v>1200</v>
      </c>
      <c r="G13" s="244">
        <v>1200</v>
      </c>
      <c r="I13" s="244">
        <v>1200</v>
      </c>
      <c r="J13" s="244">
        <v>1200</v>
      </c>
      <c r="K13" s="244"/>
      <c r="L13" s="244">
        <f t="shared" si="0"/>
        <v>0</v>
      </c>
      <c r="M13" s="244"/>
      <c r="N13" s="323">
        <f t="shared" si="1"/>
        <v>0</v>
      </c>
    </row>
    <row r="14" spans="1:15" ht="20.25" customHeight="1" x14ac:dyDescent="0.25">
      <c r="A14" s="109" t="s">
        <v>501</v>
      </c>
      <c r="B14" s="277" t="s">
        <v>14</v>
      </c>
      <c r="C14" s="277"/>
      <c r="D14" s="246">
        <v>93000</v>
      </c>
      <c r="E14" s="245" t="e">
        <f>IF(#REF!&gt;#REF!,"Over Budget","Within Budget")</f>
        <v>#REF!</v>
      </c>
      <c r="F14" s="244">
        <v>95790</v>
      </c>
      <c r="G14" s="244">
        <v>95790</v>
      </c>
      <c r="I14" s="244">
        <v>115000</v>
      </c>
      <c r="J14" s="244">
        <v>115000</v>
      </c>
      <c r="K14" s="244"/>
      <c r="L14" s="244">
        <f t="shared" si="0"/>
        <v>19210</v>
      </c>
      <c r="M14" s="244"/>
      <c r="N14" s="323">
        <f t="shared" si="1"/>
        <v>0.20054285416014198</v>
      </c>
    </row>
    <row r="15" spans="1:15" ht="20.25" customHeight="1" x14ac:dyDescent="0.25">
      <c r="A15" s="109" t="s">
        <v>244</v>
      </c>
      <c r="B15" s="278" t="s">
        <v>15</v>
      </c>
      <c r="C15" s="278"/>
      <c r="D15" s="255">
        <v>1087.07</v>
      </c>
      <c r="E15" s="280" t="e">
        <f>IF(#REF!&gt;#REF!,"Over Budget","Within Budget")</f>
        <v>#REF!</v>
      </c>
      <c r="F15" s="311">
        <v>1114.24</v>
      </c>
      <c r="G15" s="311">
        <v>1142.0899999999999</v>
      </c>
      <c r="H15" s="311"/>
      <c r="I15" s="311">
        <v>1142.0899999999999</v>
      </c>
      <c r="J15" s="311">
        <v>1142.0899999999999</v>
      </c>
      <c r="K15" s="244"/>
      <c r="L15" s="244">
        <f t="shared" si="0"/>
        <v>27.849999999999909</v>
      </c>
      <c r="M15" s="244"/>
      <c r="N15" s="323">
        <f t="shared" si="1"/>
        <v>2.4994615163698941E-2</v>
      </c>
    </row>
    <row r="16" spans="1:15" ht="20.25" hidden="1" customHeight="1" x14ac:dyDescent="0.25">
      <c r="A16" s="109" t="s">
        <v>235</v>
      </c>
      <c r="B16" s="279" t="s">
        <v>221</v>
      </c>
      <c r="C16" s="279"/>
      <c r="D16" s="255">
        <v>1000</v>
      </c>
      <c r="E16" s="280" t="e">
        <f>IF(#REF!&gt;#REF!,"Over Budget","Within Budget")</f>
        <v>#REF!</v>
      </c>
      <c r="F16" s="311">
        <v>0</v>
      </c>
      <c r="G16" s="311">
        <v>0</v>
      </c>
      <c r="H16" s="311"/>
      <c r="I16" s="311">
        <v>0</v>
      </c>
      <c r="J16" s="311">
        <v>0</v>
      </c>
      <c r="K16" s="244"/>
      <c r="L16" s="244">
        <f t="shared" si="0"/>
        <v>0</v>
      </c>
      <c r="M16" s="244"/>
      <c r="N16" s="323" t="e">
        <f t="shared" si="1"/>
        <v>#DIV/0!</v>
      </c>
    </row>
    <row r="17" spans="1:15" ht="20.25" customHeight="1" x14ac:dyDescent="0.25">
      <c r="B17" s="279"/>
      <c r="C17" s="279"/>
      <c r="D17" s="255"/>
      <c r="E17" s="280"/>
      <c r="F17" s="255"/>
      <c r="G17" s="311"/>
      <c r="H17" s="311"/>
      <c r="I17" s="255"/>
      <c r="J17" s="255"/>
      <c r="L17" s="324"/>
      <c r="N17" s="325"/>
    </row>
    <row r="18" spans="1:15" ht="20.25" customHeight="1" x14ac:dyDescent="0.25">
      <c r="B18" s="281" t="s">
        <v>16</v>
      </c>
      <c r="C18" s="281"/>
      <c r="D18" s="256">
        <f>SUM(D5:D16)</f>
        <v>221602.774</v>
      </c>
      <c r="E18" s="283" t="e">
        <f>IF(#REF!&gt;#REF!,"Over Budget","Within Budget")</f>
        <v>#REF!</v>
      </c>
      <c r="F18" s="282">
        <f>SUM(F5:F16)</f>
        <v>220378.27935999999</v>
      </c>
      <c r="G18" s="282">
        <f>SUM(G5:G16)</f>
        <v>230603.47641599999</v>
      </c>
      <c r="H18" s="282"/>
      <c r="I18" s="282">
        <f>SUM(I5:I16)</f>
        <v>254633.11800848</v>
      </c>
      <c r="J18" s="282">
        <f>SUM(J5:J16)</f>
        <v>254633.11800848</v>
      </c>
      <c r="K18" s="262"/>
      <c r="L18" s="262">
        <f>+J18-F18</f>
        <v>34254.838648480014</v>
      </c>
      <c r="M18" s="262"/>
      <c r="N18" s="326">
        <f>+L18/F18</f>
        <v>0.15543654641446247</v>
      </c>
      <c r="O18" s="260"/>
    </row>
    <row r="19" spans="1:15" ht="20.25" customHeight="1" x14ac:dyDescent="0.25">
      <c r="B19" s="284"/>
      <c r="C19" s="284"/>
      <c r="D19" s="257"/>
      <c r="E19" s="280"/>
      <c r="F19" s="257"/>
      <c r="G19" s="319"/>
      <c r="H19" s="319"/>
      <c r="I19" s="257"/>
      <c r="J19" s="257"/>
      <c r="K19" s="260"/>
      <c r="L19" s="324"/>
      <c r="M19" s="260"/>
      <c r="N19" s="326"/>
      <c r="O19" s="260"/>
    </row>
    <row r="20" spans="1:15" ht="20.25" customHeight="1" x14ac:dyDescent="0.25">
      <c r="A20" s="109" t="s">
        <v>502</v>
      </c>
      <c r="B20" s="285" t="s">
        <v>17</v>
      </c>
      <c r="C20" s="285"/>
      <c r="D20" s="258">
        <v>75402.7</v>
      </c>
      <c r="E20" s="283" t="e">
        <f>IF(#REF!&gt;#REF!,"Over Budget","Within Budget")</f>
        <v>#REF!</v>
      </c>
      <c r="F20" s="312">
        <v>80402.7</v>
      </c>
      <c r="G20" s="312">
        <v>115520</v>
      </c>
      <c r="H20" s="312"/>
      <c r="I20" s="312">
        <v>119720</v>
      </c>
      <c r="J20" s="312">
        <v>119720</v>
      </c>
      <c r="K20" s="272"/>
      <c r="L20" s="262">
        <f>+J20-F20</f>
        <v>39317.300000000003</v>
      </c>
      <c r="M20" s="272"/>
      <c r="N20" s="327">
        <f>+L20/F20</f>
        <v>0.4890047224782253</v>
      </c>
      <c r="O20" s="328"/>
    </row>
    <row r="21" spans="1:15" ht="20.25" customHeight="1" x14ac:dyDescent="0.25">
      <c r="B21" s="286"/>
      <c r="C21" s="286"/>
      <c r="D21" s="246"/>
      <c r="F21" s="246"/>
      <c r="L21" s="324"/>
      <c r="N21" s="325"/>
    </row>
    <row r="22" spans="1:15" ht="20.25" customHeight="1" x14ac:dyDescent="0.25">
      <c r="A22" s="109" t="s">
        <v>250</v>
      </c>
      <c r="B22" s="287" t="s">
        <v>18</v>
      </c>
      <c r="C22" s="287"/>
      <c r="D22" s="259">
        <v>25000</v>
      </c>
      <c r="E22" s="283" t="e">
        <f>IF(#REF!&gt;#REF!,"Over Budget","Within Budget")</f>
        <v>#REF!</v>
      </c>
      <c r="F22" s="313">
        <v>25000</v>
      </c>
      <c r="G22" s="313">
        <v>25000</v>
      </c>
      <c r="H22" s="313"/>
      <c r="I22" s="313">
        <v>25000</v>
      </c>
      <c r="J22" s="313">
        <v>25000</v>
      </c>
      <c r="K22" s="262"/>
      <c r="L22" s="262">
        <f>+J22-F22</f>
        <v>0</v>
      </c>
      <c r="M22" s="262"/>
      <c r="N22" s="327">
        <f>+L22/F22</f>
        <v>0</v>
      </c>
      <c r="O22" s="260"/>
    </row>
    <row r="23" spans="1:15" ht="20.25" customHeight="1" x14ac:dyDescent="0.25">
      <c r="D23" s="246"/>
      <c r="F23" s="246"/>
      <c r="L23" s="324"/>
      <c r="N23" s="325"/>
    </row>
    <row r="24" spans="1:15" ht="20.25" customHeight="1" x14ac:dyDescent="0.25">
      <c r="A24" s="109" t="s">
        <v>243</v>
      </c>
      <c r="B24" s="287" t="s">
        <v>19</v>
      </c>
      <c r="C24" s="287"/>
      <c r="D24" s="259">
        <v>60000</v>
      </c>
      <c r="E24" s="283" t="e">
        <f>IF(#REF!&gt;#REF!,"Over Budget","Within Budget")</f>
        <v>#REF!</v>
      </c>
      <c r="F24" s="313">
        <v>75000</v>
      </c>
      <c r="G24" s="313">
        <v>75000</v>
      </c>
      <c r="H24" s="313"/>
      <c r="I24" s="313">
        <v>85000</v>
      </c>
      <c r="J24" s="313">
        <v>85000</v>
      </c>
      <c r="K24" s="262"/>
      <c r="L24" s="282">
        <f>+J24-F24</f>
        <v>10000</v>
      </c>
      <c r="M24" s="262"/>
      <c r="N24" s="327">
        <f>+L24/F24</f>
        <v>0.13333333333333333</v>
      </c>
      <c r="O24" s="260"/>
    </row>
    <row r="25" spans="1:15" ht="20.25" customHeight="1" x14ac:dyDescent="0.25">
      <c r="B25" s="240"/>
      <c r="C25" s="240"/>
      <c r="D25" s="246"/>
      <c r="E25" s="272"/>
      <c r="F25" s="246"/>
      <c r="G25" s="262"/>
      <c r="H25" s="262"/>
      <c r="N25" s="329"/>
    </row>
    <row r="26" spans="1:15" ht="20.25" customHeight="1" x14ac:dyDescent="0.25">
      <c r="A26" s="317" t="s">
        <v>533</v>
      </c>
      <c r="B26" s="109" t="s">
        <v>532</v>
      </c>
      <c r="C26" s="240"/>
      <c r="D26" s="246">
        <v>0</v>
      </c>
      <c r="E26" s="272"/>
      <c r="F26" s="244">
        <v>1000</v>
      </c>
      <c r="G26" s="244">
        <v>1000</v>
      </c>
      <c r="H26" s="262"/>
      <c r="I26" s="244">
        <v>2000</v>
      </c>
      <c r="J26" s="244">
        <v>2000</v>
      </c>
      <c r="K26" s="244"/>
      <c r="L26" s="244">
        <f>+J26-F26</f>
        <v>1000</v>
      </c>
      <c r="M26" s="244"/>
      <c r="N26" s="323">
        <v>1</v>
      </c>
    </row>
    <row r="27" spans="1:15" ht="20.25" customHeight="1" x14ac:dyDescent="0.25">
      <c r="B27" s="240"/>
      <c r="C27" s="240"/>
      <c r="D27" s="246"/>
      <c r="E27" s="272"/>
      <c r="F27" s="246"/>
      <c r="G27" s="262"/>
      <c r="H27" s="262"/>
      <c r="L27" s="311"/>
      <c r="N27" s="327"/>
    </row>
    <row r="28" spans="1:15" ht="20.25" customHeight="1" x14ac:dyDescent="0.25">
      <c r="B28" s="281" t="s">
        <v>514</v>
      </c>
      <c r="C28" s="301"/>
      <c r="D28" s="282">
        <f>SUM(D26:D27)</f>
        <v>0</v>
      </c>
      <c r="E28" s="283" t="e">
        <f>IF(#REF!&gt;#REF!,"Over Budget","Within Budget")</f>
        <v>#REF!</v>
      </c>
      <c r="F28" s="282">
        <v>1000</v>
      </c>
      <c r="G28" s="282">
        <f t="shared" ref="G28" si="2">SUM(G26:H27)</f>
        <v>1000</v>
      </c>
      <c r="H28" s="282"/>
      <c r="I28" s="282">
        <f>SUM(I26:I27)</f>
        <v>2000</v>
      </c>
      <c r="J28" s="282">
        <f>SUM(J26:J27)</f>
        <v>2000</v>
      </c>
      <c r="K28" s="262"/>
      <c r="L28" s="319">
        <f>+J28-F28</f>
        <v>1000</v>
      </c>
      <c r="M28" s="262"/>
      <c r="N28" s="326">
        <v>1</v>
      </c>
    </row>
    <row r="29" spans="1:15" ht="20.25" customHeight="1" x14ac:dyDescent="0.25">
      <c r="B29" s="240"/>
      <c r="C29" s="240"/>
      <c r="D29" s="246"/>
      <c r="E29" s="272"/>
      <c r="F29" s="246"/>
      <c r="G29" s="262"/>
      <c r="H29" s="262"/>
      <c r="N29" s="329"/>
    </row>
    <row r="30" spans="1:15" ht="20.25" customHeight="1" x14ac:dyDescent="0.25">
      <c r="A30" s="109" t="s">
        <v>503</v>
      </c>
      <c r="B30" s="109" t="s">
        <v>20</v>
      </c>
      <c r="D30" s="246">
        <v>18500</v>
      </c>
      <c r="E30" s="245" t="e">
        <f>IF(#REF!&gt;#REF!,"Over Budget","Within Budget")</f>
        <v>#REF!</v>
      </c>
      <c r="F30" s="244">
        <v>20000</v>
      </c>
      <c r="G30" s="244">
        <v>25000</v>
      </c>
      <c r="I30" s="244">
        <v>25000</v>
      </c>
      <c r="J30" s="244">
        <v>25000</v>
      </c>
      <c r="K30" s="244"/>
      <c r="L30" s="244">
        <f t="shared" ref="L30:L33" si="3">+J30-F30</f>
        <v>5000</v>
      </c>
      <c r="M30" s="244"/>
      <c r="N30" s="323">
        <f t="shared" ref="N30:N33" si="4">+L30/F30</f>
        <v>0.25</v>
      </c>
    </row>
    <row r="31" spans="1:15" ht="20.25" customHeight="1" x14ac:dyDescent="0.25">
      <c r="A31" s="109" t="s">
        <v>248</v>
      </c>
      <c r="B31" s="109" t="s">
        <v>21</v>
      </c>
      <c r="D31" s="246">
        <v>48000</v>
      </c>
      <c r="E31" s="245" t="e">
        <f>IF(#REF!&gt;#REF!,"Over Budget","Within Budget")</f>
        <v>#REF!</v>
      </c>
      <c r="F31" s="244">
        <v>50400</v>
      </c>
      <c r="G31" s="244">
        <v>51900</v>
      </c>
      <c r="I31" s="244">
        <v>51900</v>
      </c>
      <c r="J31" s="244">
        <v>51900</v>
      </c>
      <c r="K31" s="244"/>
      <c r="L31" s="244">
        <f t="shared" si="3"/>
        <v>1500</v>
      </c>
      <c r="M31" s="244"/>
      <c r="N31" s="323">
        <f t="shared" si="4"/>
        <v>2.976190476190476E-2</v>
      </c>
    </row>
    <row r="32" spans="1:15" ht="20.25" customHeight="1" x14ac:dyDescent="0.25">
      <c r="A32" s="109" t="s">
        <v>513</v>
      </c>
      <c r="B32" s="109" t="s">
        <v>535</v>
      </c>
      <c r="D32" s="246">
        <v>0</v>
      </c>
      <c r="E32" s="245" t="e">
        <f>IF(#REF!&gt;#REF!,"Over Budget","Within Budget")</f>
        <v>#REF!</v>
      </c>
      <c r="F32" s="244">
        <v>0</v>
      </c>
      <c r="G32" s="244">
        <v>12000</v>
      </c>
      <c r="I32" s="244">
        <v>12000</v>
      </c>
      <c r="J32" s="244">
        <v>12000</v>
      </c>
      <c r="K32" s="244"/>
      <c r="L32" s="244">
        <f t="shared" ref="L32" si="5">+J32-F32</f>
        <v>12000</v>
      </c>
      <c r="M32" s="244"/>
      <c r="N32" s="323" t="e">
        <f t="shared" ref="N32" si="6">+L32/F32</f>
        <v>#DIV/0!</v>
      </c>
    </row>
    <row r="33" spans="1:15" ht="20.25" customHeight="1" x14ac:dyDescent="0.25">
      <c r="A33" s="109" t="s">
        <v>249</v>
      </c>
      <c r="B33" s="109" t="s">
        <v>22</v>
      </c>
      <c r="D33" s="246">
        <v>2115</v>
      </c>
      <c r="E33" s="245" t="e">
        <f>IF(#REF!&gt;#REF!,"Over Budget","Within Budget")</f>
        <v>#REF!</v>
      </c>
      <c r="F33" s="244">
        <v>2115</v>
      </c>
      <c r="G33" s="244">
        <v>2115</v>
      </c>
      <c r="I33" s="244">
        <v>2115</v>
      </c>
      <c r="J33" s="244">
        <v>2115</v>
      </c>
      <c r="K33" s="244"/>
      <c r="L33" s="244">
        <f t="shared" si="3"/>
        <v>0</v>
      </c>
      <c r="M33" s="244"/>
      <c r="N33" s="323">
        <f t="shared" si="4"/>
        <v>0</v>
      </c>
    </row>
    <row r="34" spans="1:15" ht="20.25" customHeight="1" x14ac:dyDescent="0.25">
      <c r="D34" s="246"/>
      <c r="F34" s="246"/>
      <c r="L34" s="311"/>
      <c r="N34" s="330"/>
    </row>
    <row r="35" spans="1:15" ht="20.25" customHeight="1" x14ac:dyDescent="0.25">
      <c r="B35" s="288" t="s">
        <v>23</v>
      </c>
      <c r="C35" s="288"/>
      <c r="D35" s="259">
        <f>SUM(D30:D34)</f>
        <v>68615</v>
      </c>
      <c r="E35" s="283" t="e">
        <f>IF(#REF!&gt;#REF!,"Over Budget","Within Budget")</f>
        <v>#REF!</v>
      </c>
      <c r="F35" s="313">
        <v>72515</v>
      </c>
      <c r="G35" s="313">
        <f>SUM(G30:G34)</f>
        <v>91015</v>
      </c>
      <c r="H35" s="313"/>
      <c r="I35" s="313">
        <f>SUM(I30:I34)</f>
        <v>91015</v>
      </c>
      <c r="J35" s="313">
        <f>SUM(J30:J34)</f>
        <v>91015</v>
      </c>
      <c r="K35" s="262"/>
      <c r="L35" s="282">
        <f>+J35-F35</f>
        <v>18500</v>
      </c>
      <c r="M35" s="262"/>
      <c r="N35" s="326">
        <f t="shared" ref="N35" si="7">+L35/F35</f>
        <v>0.25511963042129215</v>
      </c>
      <c r="O35" s="260"/>
    </row>
    <row r="36" spans="1:15" ht="20.25" customHeight="1" x14ac:dyDescent="0.25">
      <c r="D36" s="246"/>
      <c r="F36" s="246"/>
      <c r="N36" s="323"/>
    </row>
    <row r="37" spans="1:15" ht="20.25" customHeight="1" x14ac:dyDescent="0.25">
      <c r="A37" s="109" t="s">
        <v>251</v>
      </c>
      <c r="B37" s="109" t="s">
        <v>24</v>
      </c>
      <c r="D37" s="246">
        <v>558.48</v>
      </c>
      <c r="E37" s="245" t="e">
        <f>IF(#REF!&gt;#REF!,"Over Budget","Within Budget")</f>
        <v>#REF!</v>
      </c>
      <c r="F37" s="244">
        <v>1</v>
      </c>
      <c r="G37" s="244">
        <v>1</v>
      </c>
      <c r="I37" s="244">
        <v>1</v>
      </c>
      <c r="J37" s="244">
        <v>1</v>
      </c>
      <c r="K37" s="244"/>
      <c r="L37" s="244">
        <f>+J37-F37</f>
        <v>0</v>
      </c>
      <c r="M37" s="244"/>
      <c r="N37" s="323">
        <f t="shared" ref="N37:N39" si="8">+L37/F37</f>
        <v>0</v>
      </c>
    </row>
    <row r="38" spans="1:15" ht="20.25" customHeight="1" x14ac:dyDescent="0.25">
      <c r="A38" s="109" t="s">
        <v>252</v>
      </c>
      <c r="B38" s="109" t="s">
        <v>25</v>
      </c>
      <c r="D38" s="246">
        <v>200</v>
      </c>
      <c r="E38" s="245" t="e">
        <f>IF(#REF!&gt;#REF!,"Over Budget","Within Budget")</f>
        <v>#REF!</v>
      </c>
      <c r="F38" s="244">
        <v>200</v>
      </c>
      <c r="G38" s="244">
        <v>200</v>
      </c>
      <c r="I38" s="244">
        <v>200</v>
      </c>
      <c r="J38" s="244">
        <v>200</v>
      </c>
      <c r="K38" s="244"/>
      <c r="L38" s="244">
        <f>+J38-F38</f>
        <v>0</v>
      </c>
      <c r="M38" s="244"/>
      <c r="N38" s="323">
        <f t="shared" si="8"/>
        <v>0</v>
      </c>
    </row>
    <row r="39" spans="1:15" ht="20.25" customHeight="1" x14ac:dyDescent="0.25">
      <c r="A39" s="109" t="s">
        <v>253</v>
      </c>
      <c r="B39" s="109" t="s">
        <v>26</v>
      </c>
      <c r="D39" s="246">
        <v>2500</v>
      </c>
      <c r="E39" s="245" t="e">
        <f>IF(#REF!&gt;#REF!,"Over Budget","Within Budget")</f>
        <v>#REF!</v>
      </c>
      <c r="F39" s="244">
        <v>2000</v>
      </c>
      <c r="G39" s="244">
        <v>2000</v>
      </c>
      <c r="I39" s="244">
        <v>2000</v>
      </c>
      <c r="J39" s="244">
        <v>2000</v>
      </c>
      <c r="K39" s="244"/>
      <c r="L39" s="244">
        <f>+J39-F39</f>
        <v>0</v>
      </c>
      <c r="M39" s="244"/>
      <c r="N39" s="323">
        <f t="shared" si="8"/>
        <v>0</v>
      </c>
    </row>
    <row r="40" spans="1:15" ht="20.25" customHeight="1" x14ac:dyDescent="0.25">
      <c r="D40" s="246"/>
      <c r="F40" s="246"/>
      <c r="L40" s="311"/>
      <c r="N40" s="330"/>
    </row>
    <row r="41" spans="1:15" ht="20.25" customHeight="1" x14ac:dyDescent="0.25">
      <c r="B41" s="288" t="s">
        <v>27</v>
      </c>
      <c r="C41" s="288"/>
      <c r="D41" s="259">
        <f>SUM(D37:D40)</f>
        <v>3258.48</v>
      </c>
      <c r="E41" s="283" t="e">
        <f>IF(#REF!&gt;#REF!,"Over Budget","Within Budget")</f>
        <v>#REF!</v>
      </c>
      <c r="F41" s="313">
        <v>2201</v>
      </c>
      <c r="G41" s="313">
        <f>SUM(G37:G40)</f>
        <v>2201</v>
      </c>
      <c r="H41" s="313"/>
      <c r="I41" s="313">
        <f>SUM(I37:I40)</f>
        <v>2201</v>
      </c>
      <c r="J41" s="313">
        <f>SUM(J37:J40)</f>
        <v>2201</v>
      </c>
      <c r="K41" s="262"/>
      <c r="L41" s="282">
        <f>+J41-F41</f>
        <v>0</v>
      </c>
      <c r="M41" s="262"/>
      <c r="N41" s="326">
        <f t="shared" ref="N41" si="9">+L41/F41</f>
        <v>0</v>
      </c>
      <c r="O41" s="260"/>
    </row>
    <row r="42" spans="1:15" ht="20.25" customHeight="1" x14ac:dyDescent="0.25">
      <c r="B42" s="286"/>
      <c r="C42" s="286"/>
      <c r="D42" s="246"/>
      <c r="F42" s="246"/>
      <c r="N42" s="323"/>
    </row>
    <row r="43" spans="1:15" ht="20.25" customHeight="1" x14ac:dyDescent="0.25">
      <c r="A43" s="109" t="s">
        <v>254</v>
      </c>
      <c r="B43" s="109" t="s">
        <v>28</v>
      </c>
      <c r="D43" s="246">
        <v>1800</v>
      </c>
      <c r="E43" s="245" t="e">
        <f>IF(#REF!&gt;#REF!,"Over Budget","Within Budget")</f>
        <v>#REF!</v>
      </c>
      <c r="F43" s="244">
        <v>1800</v>
      </c>
      <c r="G43" s="244">
        <v>1800</v>
      </c>
      <c r="I43" s="244">
        <v>1800</v>
      </c>
      <c r="J43" s="244">
        <v>1800</v>
      </c>
      <c r="K43" s="244"/>
      <c r="L43" s="244">
        <f t="shared" ref="L43:L48" si="10">+J43-F43</f>
        <v>0</v>
      </c>
      <c r="M43" s="244"/>
      <c r="N43" s="323">
        <f t="shared" ref="N43:N48" si="11">+L43/F43</f>
        <v>0</v>
      </c>
    </row>
    <row r="44" spans="1:15" ht="20.25" customHeight="1" x14ac:dyDescent="0.25">
      <c r="A44" s="109" t="s">
        <v>255</v>
      </c>
      <c r="B44" s="109" t="s">
        <v>29</v>
      </c>
      <c r="D44" s="246">
        <v>0</v>
      </c>
      <c r="E44" s="245" t="e">
        <f>IF(#REF!&gt;#REF!,"Over Budget","Within Budget")</f>
        <v>#REF!</v>
      </c>
      <c r="F44" s="244">
        <v>0</v>
      </c>
      <c r="G44" s="244">
        <v>0</v>
      </c>
      <c r="I44" s="244">
        <v>1</v>
      </c>
      <c r="J44" s="244">
        <v>1</v>
      </c>
      <c r="K44" s="244"/>
      <c r="L44" s="244">
        <f t="shared" si="10"/>
        <v>1</v>
      </c>
      <c r="M44" s="244"/>
      <c r="N44" s="323">
        <v>0</v>
      </c>
    </row>
    <row r="45" spans="1:15" ht="20.25" customHeight="1" x14ac:dyDescent="0.25">
      <c r="A45" s="109" t="s">
        <v>256</v>
      </c>
      <c r="B45" s="109" t="s">
        <v>30</v>
      </c>
      <c r="D45" s="246">
        <v>35000</v>
      </c>
      <c r="E45" s="245" t="e">
        <f>IF(#REF!&gt;#REF!,"Over Budget","Within Budget")</f>
        <v>#REF!</v>
      </c>
      <c r="F45" s="244">
        <v>36924</v>
      </c>
      <c r="G45" s="244">
        <v>36924</v>
      </c>
      <c r="I45" s="246">
        <f>G45*1.03</f>
        <v>38031.72</v>
      </c>
      <c r="J45" s="246">
        <f>I45</f>
        <v>38031.72</v>
      </c>
      <c r="K45" s="244"/>
      <c r="L45" s="244">
        <f t="shared" si="10"/>
        <v>1107.7200000000012</v>
      </c>
      <c r="M45" s="244"/>
      <c r="N45" s="323">
        <f t="shared" si="11"/>
        <v>3.000000000000003E-2</v>
      </c>
    </row>
    <row r="46" spans="1:15" ht="20.25" hidden="1" customHeight="1" x14ac:dyDescent="0.25">
      <c r="B46" s="109" t="s">
        <v>31</v>
      </c>
      <c r="D46" s="246">
        <v>1000</v>
      </c>
      <c r="E46" s="245" t="e">
        <f>IF(#REF!&gt;#REF!,"Over Budget","Within Budget")</f>
        <v>#REF!</v>
      </c>
      <c r="F46" s="244">
        <v>0</v>
      </c>
      <c r="G46" s="244">
        <v>0</v>
      </c>
      <c r="I46" s="244">
        <v>0</v>
      </c>
      <c r="J46" s="244">
        <v>0</v>
      </c>
      <c r="K46" s="244"/>
      <c r="L46" s="244">
        <f t="shared" si="10"/>
        <v>0</v>
      </c>
      <c r="M46" s="244"/>
      <c r="N46" s="323" t="e">
        <f t="shared" si="11"/>
        <v>#DIV/0!</v>
      </c>
    </row>
    <row r="47" spans="1:15" ht="20.25" customHeight="1" x14ac:dyDescent="0.25">
      <c r="A47" s="109" t="s">
        <v>257</v>
      </c>
      <c r="B47" s="109" t="s">
        <v>32</v>
      </c>
      <c r="D47" s="246">
        <v>2500</v>
      </c>
      <c r="E47" s="245" t="e">
        <f>IF(#REF!&gt;#REF!,"Over Budget","Within Budget")</f>
        <v>#REF!</v>
      </c>
      <c r="F47" s="244">
        <v>2500</v>
      </c>
      <c r="G47" s="244">
        <v>2500</v>
      </c>
      <c r="I47" s="244">
        <v>2500</v>
      </c>
      <c r="J47" s="244">
        <v>2500</v>
      </c>
      <c r="K47" s="244"/>
      <c r="L47" s="244">
        <f t="shared" si="10"/>
        <v>0</v>
      </c>
      <c r="M47" s="244"/>
      <c r="N47" s="323">
        <f t="shared" si="11"/>
        <v>0</v>
      </c>
    </row>
    <row r="48" spans="1:15" ht="20.25" customHeight="1" x14ac:dyDescent="0.25">
      <c r="A48" s="109" t="s">
        <v>258</v>
      </c>
      <c r="B48" s="109" t="s">
        <v>33</v>
      </c>
      <c r="D48" s="246">
        <v>31303.08</v>
      </c>
      <c r="E48" s="245" t="e">
        <f>IF(#REF!&gt;#REF!,"Over Budget","Within Budget")</f>
        <v>#REF!</v>
      </c>
      <c r="F48" s="244">
        <v>10000</v>
      </c>
      <c r="G48" s="244">
        <v>10000</v>
      </c>
      <c r="I48" s="244">
        <v>10000</v>
      </c>
      <c r="J48" s="244">
        <v>10000</v>
      </c>
      <c r="K48" s="244"/>
      <c r="L48" s="244">
        <f t="shared" si="10"/>
        <v>0</v>
      </c>
      <c r="M48" s="244"/>
      <c r="N48" s="323">
        <f t="shared" si="11"/>
        <v>0</v>
      </c>
    </row>
    <row r="49" spans="1:15" ht="20.25" customHeight="1" x14ac:dyDescent="0.25">
      <c r="D49" s="246"/>
      <c r="F49" s="246"/>
      <c r="L49" s="311"/>
      <c r="N49" s="330"/>
    </row>
    <row r="50" spans="1:15" ht="20.25" customHeight="1" x14ac:dyDescent="0.25">
      <c r="B50" s="288" t="s">
        <v>34</v>
      </c>
      <c r="C50" s="288"/>
      <c r="D50" s="259">
        <f>SUM(D43:D49)</f>
        <v>71603.08</v>
      </c>
      <c r="E50" s="283" t="e">
        <f>IF(#REF!&gt;#REF!,"Over Budget","Within Budget")</f>
        <v>#REF!</v>
      </c>
      <c r="F50" s="313">
        <v>51224</v>
      </c>
      <c r="G50" s="313">
        <f>SUM(G43:G49)</f>
        <v>51224</v>
      </c>
      <c r="H50" s="313"/>
      <c r="I50" s="313">
        <f>SUM(I43:I49)</f>
        <v>52332.72</v>
      </c>
      <c r="J50" s="313">
        <f>SUM(J43:J49)</f>
        <v>52332.72</v>
      </c>
      <c r="K50" s="262"/>
      <c r="L50" s="282">
        <f>+J50-F50</f>
        <v>1108.7200000000012</v>
      </c>
      <c r="M50" s="262"/>
      <c r="N50" s="326">
        <f t="shared" ref="N50" si="12">+L50/F50</f>
        <v>2.1644541621115124E-2</v>
      </c>
      <c r="O50" s="260"/>
    </row>
    <row r="51" spans="1:15" ht="20.25" customHeight="1" x14ac:dyDescent="0.25">
      <c r="B51" s="286"/>
      <c r="C51" s="286"/>
      <c r="D51" s="260"/>
      <c r="F51" s="260"/>
      <c r="G51" s="262"/>
      <c r="H51" s="262"/>
      <c r="I51" s="260"/>
      <c r="J51" s="260"/>
      <c r="K51" s="260"/>
      <c r="M51" s="260"/>
      <c r="N51" s="329"/>
      <c r="O51" s="260"/>
    </row>
    <row r="52" spans="1:15" ht="20.25" customHeight="1" x14ac:dyDescent="0.25">
      <c r="A52" s="109" t="s">
        <v>259</v>
      </c>
      <c r="B52" s="109" t="s">
        <v>35</v>
      </c>
      <c r="D52" s="246">
        <v>62400</v>
      </c>
      <c r="E52" s="245" t="e">
        <f>IF(#REF!&gt;#REF!,"Over Budget","Within Budget")</f>
        <v>#REF!</v>
      </c>
      <c r="F52" s="244">
        <v>63648</v>
      </c>
      <c r="G52" s="244">
        <v>63648</v>
      </c>
      <c r="I52" s="244">
        <v>82000</v>
      </c>
      <c r="J52" s="244">
        <v>82000</v>
      </c>
      <c r="K52" s="244"/>
      <c r="L52" s="244">
        <f t="shared" ref="L52:L56" si="13">+J52-F52</f>
        <v>18352</v>
      </c>
      <c r="M52" s="244"/>
      <c r="N52" s="323">
        <f t="shared" ref="N52:N56" si="14">+L52/F52</f>
        <v>0.28833584715937655</v>
      </c>
    </row>
    <row r="53" spans="1:15" ht="20.25" customHeight="1" x14ac:dyDescent="0.25">
      <c r="A53" s="109" t="s">
        <v>260</v>
      </c>
      <c r="B53" s="109" t="s">
        <v>36</v>
      </c>
      <c r="D53" s="246">
        <v>2600</v>
      </c>
      <c r="E53" s="245" t="e">
        <f>IF(#REF!&gt;#REF!,"Over Budget","Within Budget")</f>
        <v>#REF!</v>
      </c>
      <c r="F53" s="244">
        <v>0</v>
      </c>
      <c r="G53" s="244">
        <v>0</v>
      </c>
      <c r="I53" s="244">
        <v>16000</v>
      </c>
      <c r="J53" s="244">
        <v>16000</v>
      </c>
      <c r="K53" s="244"/>
      <c r="L53" s="244">
        <f t="shared" si="13"/>
        <v>16000</v>
      </c>
      <c r="M53" s="244"/>
      <c r="N53" s="323" t="e">
        <f t="shared" si="14"/>
        <v>#DIV/0!</v>
      </c>
    </row>
    <row r="54" spans="1:15" ht="20.25" customHeight="1" x14ac:dyDescent="0.25">
      <c r="A54" s="109" t="s">
        <v>529</v>
      </c>
      <c r="B54" s="109" t="s">
        <v>528</v>
      </c>
      <c r="D54" s="246"/>
      <c r="E54" s="316"/>
      <c r="F54" s="244">
        <v>1000</v>
      </c>
      <c r="G54" s="244">
        <v>1000</v>
      </c>
      <c r="I54" s="244">
        <v>1000</v>
      </c>
      <c r="J54" s="244">
        <v>1000</v>
      </c>
      <c r="K54" s="244"/>
      <c r="L54" s="244">
        <f>+J54-F54</f>
        <v>0</v>
      </c>
      <c r="M54" s="244"/>
      <c r="N54" s="323">
        <v>1</v>
      </c>
    </row>
    <row r="55" spans="1:15" ht="20.25" customHeight="1" x14ac:dyDescent="0.25">
      <c r="A55" s="109" t="s">
        <v>265</v>
      </c>
      <c r="B55" s="109" t="s">
        <v>37</v>
      </c>
      <c r="D55" s="246">
        <v>0</v>
      </c>
      <c r="E55" s="245" t="e">
        <f>IF(#REF!&gt;#REF!,"Over Budget","Within Budget")</f>
        <v>#REF!</v>
      </c>
      <c r="F55" s="244">
        <v>5500</v>
      </c>
      <c r="G55" s="244">
        <v>5500</v>
      </c>
      <c r="I55" s="244">
        <v>5500</v>
      </c>
      <c r="J55" s="244">
        <v>5500</v>
      </c>
      <c r="K55" s="244"/>
      <c r="L55" s="244">
        <f t="shared" si="13"/>
        <v>0</v>
      </c>
      <c r="M55" s="244"/>
      <c r="N55" s="323">
        <v>1</v>
      </c>
    </row>
    <row r="56" spans="1:15" ht="20.25" customHeight="1" x14ac:dyDescent="0.25">
      <c r="A56" s="109" t="s">
        <v>267</v>
      </c>
      <c r="B56" s="109" t="s">
        <v>38</v>
      </c>
      <c r="D56" s="246">
        <v>7100</v>
      </c>
      <c r="E56" s="245" t="e">
        <f>IF(#REF!&gt;#REF!,"Over Budget","Within Budget")</f>
        <v>#REF!</v>
      </c>
      <c r="F56" s="244">
        <v>6000</v>
      </c>
      <c r="G56" s="244">
        <v>6000</v>
      </c>
      <c r="I56" s="244">
        <v>6000</v>
      </c>
      <c r="J56" s="244">
        <v>6000</v>
      </c>
      <c r="K56" s="244"/>
      <c r="L56" s="244">
        <f t="shared" si="13"/>
        <v>0</v>
      </c>
      <c r="M56" s="244"/>
      <c r="N56" s="323">
        <f t="shared" si="14"/>
        <v>0</v>
      </c>
    </row>
    <row r="57" spans="1:15" ht="20.25" customHeight="1" x14ac:dyDescent="0.25">
      <c r="D57" s="246"/>
      <c r="F57" s="246"/>
      <c r="L57" s="311"/>
      <c r="N57" s="330"/>
    </row>
    <row r="58" spans="1:15" ht="20.25" customHeight="1" x14ac:dyDescent="0.25">
      <c r="B58" s="288" t="s">
        <v>39</v>
      </c>
      <c r="C58" s="288"/>
      <c r="D58" s="259">
        <f>SUM(D52:D56)</f>
        <v>72100</v>
      </c>
      <c r="E58" s="283" t="e">
        <f>IF(#REF!&gt;#REF!,"Over Budget","Within Budget")</f>
        <v>#REF!</v>
      </c>
      <c r="F58" s="313">
        <v>76148</v>
      </c>
      <c r="G58" s="313">
        <f>SUM(G52:G56)</f>
        <v>76148</v>
      </c>
      <c r="H58" s="313"/>
      <c r="I58" s="313">
        <f>SUM(I52:I56)</f>
        <v>110500</v>
      </c>
      <c r="J58" s="313">
        <f>SUM(J52:J56)</f>
        <v>110500</v>
      </c>
      <c r="K58" s="262"/>
      <c r="L58" s="282">
        <f>+J58-F58</f>
        <v>34352</v>
      </c>
      <c r="M58" s="262"/>
      <c r="N58" s="326">
        <f t="shared" ref="N58" si="15">+L58/F58</f>
        <v>0.45112150023638176</v>
      </c>
      <c r="O58" s="260"/>
    </row>
    <row r="59" spans="1:15" ht="20.25" customHeight="1" x14ac:dyDescent="0.25">
      <c r="B59" s="286"/>
      <c r="C59" s="286"/>
      <c r="D59" s="260"/>
      <c r="F59" s="260"/>
      <c r="G59" s="262"/>
      <c r="H59" s="262"/>
      <c r="I59" s="260"/>
      <c r="J59" s="260"/>
      <c r="K59" s="260"/>
      <c r="M59" s="260"/>
      <c r="N59" s="329"/>
      <c r="O59" s="260"/>
    </row>
    <row r="60" spans="1:15" ht="20.25" customHeight="1" x14ac:dyDescent="0.25">
      <c r="A60" s="109" t="s">
        <v>269</v>
      </c>
      <c r="B60" s="109" t="s">
        <v>40</v>
      </c>
      <c r="D60" s="246">
        <v>60782.030400000003</v>
      </c>
      <c r="E60" s="245" t="e">
        <f>IF(#REF!&gt;#REF!,"Over Budget","Within Budget")</f>
        <v>#REF!</v>
      </c>
      <c r="F60" s="244">
        <v>61997.670599999998</v>
      </c>
      <c r="G60" s="244">
        <v>61997.67</v>
      </c>
      <c r="I60" s="246">
        <f>G60*1.03</f>
        <v>63857.600100000003</v>
      </c>
      <c r="J60" s="246">
        <f>I60</f>
        <v>63857.600100000003</v>
      </c>
      <c r="K60" s="244"/>
      <c r="L60" s="244">
        <f>+J60-F60</f>
        <v>1859.9295000000056</v>
      </c>
      <c r="M60" s="244"/>
      <c r="N60" s="323">
        <f t="shared" ref="N60:N63" si="16">+L60/F60</f>
        <v>2.9999990031883646E-2</v>
      </c>
    </row>
    <row r="61" spans="1:15" ht="20.25" customHeight="1" x14ac:dyDescent="0.25">
      <c r="A61" s="109" t="s">
        <v>270</v>
      </c>
      <c r="B61" s="109" t="s">
        <v>41</v>
      </c>
      <c r="D61" s="246">
        <v>1560</v>
      </c>
      <c r="E61" s="245" t="e">
        <f>IF(#REF!&gt;#REF!,"Over Budget","Within Budget")</f>
        <v>#REF!</v>
      </c>
      <c r="F61" s="244">
        <v>0</v>
      </c>
      <c r="G61" s="244">
        <v>1500</v>
      </c>
      <c r="I61" s="244">
        <v>0</v>
      </c>
      <c r="J61" s="244">
        <v>0</v>
      </c>
      <c r="K61" s="244"/>
      <c r="L61" s="244">
        <f>+J61-F61</f>
        <v>0</v>
      </c>
      <c r="M61" s="244"/>
      <c r="N61" s="323" t="e">
        <f t="shared" si="16"/>
        <v>#DIV/0!</v>
      </c>
    </row>
    <row r="62" spans="1:15" ht="20.25" customHeight="1" x14ac:dyDescent="0.25">
      <c r="A62" s="109" t="s">
        <v>271</v>
      </c>
      <c r="B62" s="109" t="s">
        <v>42</v>
      </c>
      <c r="D62" s="246">
        <v>1000</v>
      </c>
      <c r="E62" s="245" t="e">
        <f>IF(#REF!&gt;#REF!,"Over Budget","Within Budget")</f>
        <v>#REF!</v>
      </c>
      <c r="F62" s="244">
        <v>1000</v>
      </c>
      <c r="G62" s="244">
        <v>1000</v>
      </c>
      <c r="I62" s="244">
        <v>1000</v>
      </c>
      <c r="J62" s="244">
        <v>1000</v>
      </c>
      <c r="K62" s="244"/>
      <c r="L62" s="244">
        <f>+J62-F62</f>
        <v>0</v>
      </c>
      <c r="M62" s="244"/>
      <c r="N62" s="323">
        <f t="shared" si="16"/>
        <v>0</v>
      </c>
    </row>
    <row r="63" spans="1:15" ht="20.25" customHeight="1" x14ac:dyDescent="0.25">
      <c r="A63" s="109" t="s">
        <v>272</v>
      </c>
      <c r="B63" s="109" t="s">
        <v>43</v>
      </c>
      <c r="D63" s="246">
        <v>8400</v>
      </c>
      <c r="E63" s="245" t="e">
        <f>IF(#REF!&gt;#REF!,"Over Budget","Within Budget")</f>
        <v>#REF!</v>
      </c>
      <c r="F63" s="244">
        <v>12500</v>
      </c>
      <c r="G63" s="244">
        <v>12500</v>
      </c>
      <c r="I63" s="244">
        <v>14000</v>
      </c>
      <c r="J63" s="244">
        <v>14000</v>
      </c>
      <c r="K63" s="244"/>
      <c r="L63" s="244">
        <f>+J63-F63</f>
        <v>1500</v>
      </c>
      <c r="M63" s="244"/>
      <c r="N63" s="323">
        <f t="shared" si="16"/>
        <v>0.12</v>
      </c>
    </row>
    <row r="64" spans="1:15" ht="20.25" customHeight="1" x14ac:dyDescent="0.25">
      <c r="D64" s="246"/>
      <c r="F64" s="246"/>
      <c r="L64" s="311"/>
      <c r="N64" s="330"/>
    </row>
    <row r="65" spans="1:15" ht="20.25" customHeight="1" x14ac:dyDescent="0.25">
      <c r="B65" s="288" t="s">
        <v>44</v>
      </c>
      <c r="C65" s="288"/>
      <c r="D65" s="259">
        <f>SUM(D60:D64)</f>
        <v>71742.030400000003</v>
      </c>
      <c r="E65" s="283" t="e">
        <f>IF(#REF!&gt;#REF!,"Over Budget","Within Budget")</f>
        <v>#REF!</v>
      </c>
      <c r="F65" s="313">
        <v>75497.670599999998</v>
      </c>
      <c r="G65" s="313">
        <f>SUM(G60:G64)</f>
        <v>76997.67</v>
      </c>
      <c r="H65" s="313"/>
      <c r="I65" s="313">
        <f>SUM(I60:I64)</f>
        <v>78857.600100000011</v>
      </c>
      <c r="J65" s="313">
        <f>SUM(J60:J64)</f>
        <v>78857.600100000011</v>
      </c>
      <c r="K65" s="262"/>
      <c r="L65" s="282">
        <f>+J65-F65</f>
        <v>3359.9295000000129</v>
      </c>
      <c r="M65" s="262"/>
      <c r="N65" s="326">
        <f t="shared" ref="N65" si="17">+L65/F65</f>
        <v>4.4503750556775627E-2</v>
      </c>
      <c r="O65" s="260"/>
    </row>
    <row r="66" spans="1:15" ht="20.25" customHeight="1" x14ac:dyDescent="0.25">
      <c r="B66" s="286"/>
      <c r="C66" s="286"/>
      <c r="D66" s="260"/>
      <c r="F66" s="260"/>
      <c r="G66" s="262"/>
      <c r="H66" s="262"/>
      <c r="I66" s="260"/>
      <c r="J66" s="260"/>
      <c r="K66" s="260"/>
      <c r="L66" s="324"/>
      <c r="M66" s="260"/>
      <c r="N66" s="326"/>
      <c r="O66" s="260"/>
    </row>
    <row r="67" spans="1:15" ht="20.25" customHeight="1" x14ac:dyDescent="0.25">
      <c r="A67" s="109" t="s">
        <v>268</v>
      </c>
      <c r="B67" s="289" t="s">
        <v>45</v>
      </c>
      <c r="C67" s="289"/>
      <c r="D67" s="259">
        <v>15000</v>
      </c>
      <c r="E67" s="283" t="e">
        <f>IF(#REF!&gt;#REF!,"Over Budget","Within Budget")</f>
        <v>#REF!</v>
      </c>
      <c r="F67" s="313">
        <v>15000</v>
      </c>
      <c r="G67" s="313">
        <v>15000</v>
      </c>
      <c r="H67" s="313"/>
      <c r="I67" s="313">
        <v>15000</v>
      </c>
      <c r="J67" s="313">
        <v>15000</v>
      </c>
      <c r="K67" s="262"/>
      <c r="L67" s="282">
        <f>+J67-F67</f>
        <v>0</v>
      </c>
      <c r="M67" s="262"/>
      <c r="N67" s="326">
        <f t="shared" ref="N67" si="18">+L67/F67</f>
        <v>0</v>
      </c>
      <c r="O67" s="260"/>
    </row>
    <row r="68" spans="1:15" ht="20.25" customHeight="1" x14ac:dyDescent="0.25">
      <c r="B68" s="307"/>
      <c r="C68" s="307"/>
      <c r="D68" s="260"/>
      <c r="F68" s="260"/>
      <c r="G68" s="262"/>
      <c r="H68" s="262"/>
      <c r="I68" s="260"/>
      <c r="J68" s="260"/>
      <c r="K68" s="260"/>
      <c r="L68" s="324"/>
      <c r="M68" s="260"/>
      <c r="N68" s="326"/>
      <c r="O68" s="260"/>
    </row>
    <row r="69" spans="1:15" ht="20.25" customHeight="1" x14ac:dyDescent="0.25">
      <c r="A69" s="109" t="s">
        <v>275</v>
      </c>
      <c r="B69" s="278" t="s">
        <v>46</v>
      </c>
      <c r="C69" s="278"/>
      <c r="D69" s="249">
        <v>52035.058400000002</v>
      </c>
      <c r="E69" s="245" t="e">
        <f>IF(#REF!&gt;#REF!,"Over Budget","Within Budget")</f>
        <v>#REF!</v>
      </c>
      <c r="F69" s="244">
        <v>53075.761200000001</v>
      </c>
      <c r="G69" s="244">
        <v>53075.76</v>
      </c>
      <c r="I69" s="246">
        <f t="shared" ref="I69:I70" si="19">G69*1.03</f>
        <v>54668.032800000001</v>
      </c>
      <c r="J69" s="246">
        <f t="shared" ref="J69:J70" si="20">I69</f>
        <v>54668.032800000001</v>
      </c>
      <c r="K69" s="244"/>
      <c r="L69" s="244">
        <f t="shared" ref="L69:L72" si="21">+J69-F69</f>
        <v>1592.2716</v>
      </c>
      <c r="M69" s="244"/>
      <c r="N69" s="323">
        <f t="shared" ref="N69:N72" si="22">+L69/F69</f>
        <v>2.9999976712533707E-2</v>
      </c>
      <c r="O69" s="254"/>
    </row>
    <row r="70" spans="1:15" ht="20.25" customHeight="1" x14ac:dyDescent="0.25">
      <c r="A70" s="109" t="s">
        <v>276</v>
      </c>
      <c r="B70" s="277" t="s">
        <v>47</v>
      </c>
      <c r="C70" s="277"/>
      <c r="D70" s="249">
        <v>5572.3824000000004</v>
      </c>
      <c r="E70" s="245" t="e">
        <f>IF(#REF!&gt;#REF!,"Over Budget","Within Budget")</f>
        <v>#REF!</v>
      </c>
      <c r="F70" s="244">
        <v>5683.8276000000005</v>
      </c>
      <c r="G70" s="244">
        <v>6000</v>
      </c>
      <c r="I70" s="246">
        <f t="shared" si="19"/>
        <v>6180</v>
      </c>
      <c r="J70" s="246">
        <f t="shared" si="20"/>
        <v>6180</v>
      </c>
      <c r="K70" s="244"/>
      <c r="L70" s="244">
        <f t="shared" si="21"/>
        <v>496.17239999999947</v>
      </c>
      <c r="M70" s="244"/>
      <c r="N70" s="323">
        <f t="shared" si="22"/>
        <v>8.7295469693697156E-2</v>
      </c>
      <c r="O70" s="254"/>
    </row>
    <row r="71" spans="1:15" ht="20.25" customHeight="1" x14ac:dyDescent="0.25">
      <c r="A71" s="109" t="s">
        <v>277</v>
      </c>
      <c r="B71" s="278" t="s">
        <v>48</v>
      </c>
      <c r="C71" s="278"/>
      <c r="D71" s="249">
        <v>2600</v>
      </c>
      <c r="E71" s="245" t="e">
        <f>IF(#REF!&gt;#REF!,"Over Budget","Within Budget")</f>
        <v>#REF!</v>
      </c>
      <c r="F71" s="244">
        <v>2600</v>
      </c>
      <c r="G71" s="244">
        <v>2600</v>
      </c>
      <c r="I71" s="244">
        <v>2600</v>
      </c>
      <c r="J71" s="244">
        <v>2600</v>
      </c>
      <c r="K71" s="244"/>
      <c r="L71" s="244">
        <f t="shared" si="21"/>
        <v>0</v>
      </c>
      <c r="M71" s="244"/>
      <c r="N71" s="323">
        <f t="shared" si="22"/>
        <v>0</v>
      </c>
      <c r="O71" s="254"/>
    </row>
    <row r="72" spans="1:15" ht="20.25" customHeight="1" x14ac:dyDescent="0.25">
      <c r="A72" s="308" t="s">
        <v>530</v>
      </c>
      <c r="B72" s="277" t="s">
        <v>222</v>
      </c>
      <c r="C72" s="277"/>
      <c r="D72" s="251">
        <v>2340</v>
      </c>
      <c r="F72" s="244">
        <v>2340</v>
      </c>
      <c r="G72" s="244">
        <v>1800</v>
      </c>
      <c r="I72" s="244">
        <v>1800</v>
      </c>
      <c r="J72" s="244">
        <v>1800</v>
      </c>
      <c r="K72" s="244"/>
      <c r="L72" s="244">
        <f t="shared" si="21"/>
        <v>-540</v>
      </c>
      <c r="M72" s="244"/>
      <c r="N72" s="323">
        <f t="shared" si="22"/>
        <v>-0.23076923076923078</v>
      </c>
      <c r="O72" s="331"/>
    </row>
    <row r="73" spans="1:15" ht="20.25" hidden="1" customHeight="1" x14ac:dyDescent="0.25">
      <c r="A73" s="308" t="s">
        <v>513</v>
      </c>
      <c r="B73" s="277" t="s">
        <v>531</v>
      </c>
      <c r="C73" s="277"/>
      <c r="D73" s="251"/>
      <c r="G73" s="244">
        <v>4200</v>
      </c>
      <c r="I73" s="244">
        <v>0</v>
      </c>
      <c r="J73" s="244">
        <v>0</v>
      </c>
      <c r="K73" s="244"/>
      <c r="M73" s="244"/>
      <c r="N73" s="323"/>
      <c r="O73" s="331"/>
    </row>
    <row r="74" spans="1:15" ht="20.25" customHeight="1" x14ac:dyDescent="0.25">
      <c r="B74" s="277"/>
      <c r="C74" s="277"/>
      <c r="D74" s="246"/>
      <c r="F74" s="246"/>
      <c r="L74" s="311"/>
      <c r="N74" s="330"/>
    </row>
    <row r="75" spans="1:15" ht="20.25" customHeight="1" x14ac:dyDescent="0.25">
      <c r="B75" s="290" t="s">
        <v>49</v>
      </c>
      <c r="C75" s="290"/>
      <c r="D75" s="259">
        <f>SUM(D69:D72)</f>
        <v>62547.440800000004</v>
      </c>
      <c r="E75" s="283" t="e">
        <f>IF(#REF!&gt;#REF!,"Over Budget","Within Budget")</f>
        <v>#REF!</v>
      </c>
      <c r="F75" s="313">
        <v>63699.588799999998</v>
      </c>
      <c r="G75" s="313">
        <f>SUM(G69:G73)</f>
        <v>67675.760000000009</v>
      </c>
      <c r="H75" s="313"/>
      <c r="I75" s="313">
        <f>SUM(I69:I72)</f>
        <v>65248.032800000001</v>
      </c>
      <c r="J75" s="313">
        <f>SUM(J69:J72)</f>
        <v>65248.032800000001</v>
      </c>
      <c r="K75" s="262"/>
      <c r="L75" s="282">
        <f>+J75-F75</f>
        <v>1548.4440000000031</v>
      </c>
      <c r="M75" s="262"/>
      <c r="N75" s="326">
        <f t="shared" ref="N75" si="23">+L75/F75</f>
        <v>2.4308539963447978E-2</v>
      </c>
      <c r="O75" s="260"/>
    </row>
    <row r="76" spans="1:15" ht="20.25" customHeight="1" x14ac:dyDescent="0.25">
      <c r="B76" s="291"/>
      <c r="C76" s="291"/>
      <c r="D76" s="260"/>
      <c r="F76" s="260"/>
      <c r="G76" s="262"/>
      <c r="H76" s="262"/>
      <c r="I76" s="260"/>
      <c r="J76" s="260"/>
      <c r="K76" s="260"/>
      <c r="M76" s="260"/>
      <c r="N76" s="329"/>
      <c r="O76" s="260"/>
    </row>
    <row r="77" spans="1:15" ht="20.25" customHeight="1" x14ac:dyDescent="0.25">
      <c r="A77" s="109" t="s">
        <v>278</v>
      </c>
      <c r="B77" s="109" t="s">
        <v>50</v>
      </c>
      <c r="D77" s="249">
        <v>6000</v>
      </c>
      <c r="E77" s="245" t="e">
        <f>IF(#REF!&gt;#REF!,"Over Budget","Within Budget")</f>
        <v>#REF!</v>
      </c>
      <c r="F77" s="244">
        <v>5000</v>
      </c>
      <c r="G77" s="244">
        <v>8000</v>
      </c>
      <c r="I77" s="244">
        <v>8000</v>
      </c>
      <c r="J77" s="244">
        <v>8000</v>
      </c>
      <c r="K77" s="244"/>
      <c r="L77" s="244">
        <f>+J77-F77</f>
        <v>3000</v>
      </c>
      <c r="M77" s="244"/>
      <c r="N77" s="323">
        <f t="shared" ref="N77:N78" si="24">+L77/F77</f>
        <v>0.6</v>
      </c>
      <c r="O77" s="254"/>
    </row>
    <row r="78" spans="1:15" ht="20.25" customHeight="1" x14ac:dyDescent="0.25">
      <c r="A78" s="109" t="s">
        <v>279</v>
      </c>
      <c r="B78" s="109" t="s">
        <v>51</v>
      </c>
      <c r="D78" s="249">
        <v>9000</v>
      </c>
      <c r="E78" s="245" t="e">
        <f>IF(#REF!&gt;#REF!,"Over Budget","Within Budget")</f>
        <v>#REF!</v>
      </c>
      <c r="F78" s="244">
        <v>6000</v>
      </c>
      <c r="G78" s="244">
        <v>11500</v>
      </c>
      <c r="I78" s="244">
        <v>11500</v>
      </c>
      <c r="J78" s="244">
        <v>11500</v>
      </c>
      <c r="K78" s="244"/>
      <c r="L78" s="244">
        <f>+J78-F78</f>
        <v>5500</v>
      </c>
      <c r="M78" s="244"/>
      <c r="N78" s="323">
        <f t="shared" si="24"/>
        <v>0.91666666666666663</v>
      </c>
      <c r="O78" s="254"/>
    </row>
    <row r="79" spans="1:15" ht="20.25" customHeight="1" x14ac:dyDescent="0.25">
      <c r="D79" s="246"/>
      <c r="F79" s="246"/>
      <c r="L79" s="311"/>
      <c r="N79" s="330"/>
    </row>
    <row r="80" spans="1:15" ht="20.25" customHeight="1" x14ac:dyDescent="0.25">
      <c r="B80" s="288" t="s">
        <v>52</v>
      </c>
      <c r="C80" s="288"/>
      <c r="D80" s="259">
        <f>SUM(D77:D79)</f>
        <v>15000</v>
      </c>
      <c r="E80" s="283" t="e">
        <f>IF(#REF!&gt;#REF!,"Over Budget","Within Budget")</f>
        <v>#REF!</v>
      </c>
      <c r="F80" s="313">
        <v>11000</v>
      </c>
      <c r="G80" s="313">
        <f>SUM(G77:G79)</f>
        <v>19500</v>
      </c>
      <c r="H80" s="313"/>
      <c r="I80" s="313">
        <f>SUM(I77:I79)</f>
        <v>19500</v>
      </c>
      <c r="J80" s="313">
        <f>SUM(J77:J79)</f>
        <v>19500</v>
      </c>
      <c r="K80" s="262"/>
      <c r="L80" s="282">
        <f>+J80-F80</f>
        <v>8500</v>
      </c>
      <c r="M80" s="262"/>
      <c r="N80" s="326">
        <f t="shared" ref="N80" si="25">+L80/F80</f>
        <v>0.77272727272727271</v>
      </c>
      <c r="O80" s="260"/>
    </row>
    <row r="81" spans="1:15" ht="20.25" customHeight="1" x14ac:dyDescent="0.25">
      <c r="B81" s="286"/>
      <c r="C81" s="286"/>
      <c r="D81" s="260"/>
      <c r="F81" s="260"/>
      <c r="G81" s="262"/>
      <c r="H81" s="262"/>
      <c r="I81" s="260"/>
      <c r="J81" s="260"/>
      <c r="K81" s="260"/>
      <c r="M81" s="260"/>
      <c r="N81" s="329"/>
      <c r="O81" s="260"/>
    </row>
    <row r="82" spans="1:15" ht="20.25" customHeight="1" x14ac:dyDescent="0.25">
      <c r="A82" s="109" t="s">
        <v>281</v>
      </c>
      <c r="B82" s="109" t="s">
        <v>53</v>
      </c>
      <c r="D82" s="249">
        <v>333</v>
      </c>
      <c r="E82" s="245" t="e">
        <f>IF(#REF!&gt;#REF!,"Over Budget","Within Budget")</f>
        <v>#REF!</v>
      </c>
      <c r="F82" s="244">
        <v>1800</v>
      </c>
      <c r="G82" s="244">
        <v>1800</v>
      </c>
      <c r="I82" s="244">
        <v>1800</v>
      </c>
      <c r="J82" s="244">
        <v>1800</v>
      </c>
      <c r="K82" s="244"/>
      <c r="L82" s="244">
        <f>+J82-F82</f>
        <v>0</v>
      </c>
      <c r="M82" s="244"/>
      <c r="N82" s="323">
        <f t="shared" ref="N82" si="26">+L82/F82</f>
        <v>0</v>
      </c>
      <c r="O82" s="254"/>
    </row>
    <row r="83" spans="1:15" ht="20.25" customHeight="1" x14ac:dyDescent="0.25">
      <c r="D83" s="254"/>
      <c r="F83" s="246"/>
      <c r="L83" s="311"/>
      <c r="N83" s="330"/>
      <c r="O83" s="254"/>
    </row>
    <row r="84" spans="1:15" ht="20.25" customHeight="1" x14ac:dyDescent="0.25">
      <c r="B84" s="288" t="s">
        <v>54</v>
      </c>
      <c r="C84" s="288"/>
      <c r="D84" s="259">
        <f>SUM(D82:D82)</f>
        <v>333</v>
      </c>
      <c r="E84" s="283" t="e">
        <f>IF(#REF!&gt;#REF!,"Over Budget","Within Budget")</f>
        <v>#REF!</v>
      </c>
      <c r="F84" s="313">
        <f>SUM(F82:F82)</f>
        <v>1800</v>
      </c>
      <c r="G84" s="313">
        <f>SUM(G82:G82)</f>
        <v>1800</v>
      </c>
      <c r="H84" s="313"/>
      <c r="I84" s="313">
        <f>SUM(I82:I82)</f>
        <v>1800</v>
      </c>
      <c r="J84" s="313">
        <f>SUM(J82:J82)</f>
        <v>1800</v>
      </c>
      <c r="K84" s="262"/>
      <c r="L84" s="282">
        <f>+J84-F84</f>
        <v>0</v>
      </c>
      <c r="M84" s="262"/>
      <c r="N84" s="327">
        <f t="shared" ref="N84" si="27">+L84/F84</f>
        <v>0</v>
      </c>
      <c r="O84" s="260"/>
    </row>
    <row r="85" spans="1:15" ht="20.25" customHeight="1" x14ac:dyDescent="0.25">
      <c r="B85" s="277"/>
      <c r="C85" s="277"/>
      <c r="D85" s="260"/>
      <c r="F85" s="260"/>
      <c r="G85" s="262"/>
      <c r="H85" s="262"/>
      <c r="I85" s="260"/>
      <c r="J85" s="260"/>
      <c r="K85" s="260"/>
      <c r="M85" s="260"/>
      <c r="N85" s="329"/>
      <c r="O85" s="260"/>
    </row>
    <row r="86" spans="1:15" ht="20.25" customHeight="1" x14ac:dyDescent="0.25">
      <c r="A86" s="109" t="s">
        <v>284</v>
      </c>
      <c r="B86" s="109" t="s">
        <v>55</v>
      </c>
      <c r="D86" s="249">
        <v>2500</v>
      </c>
      <c r="E86" s="245" t="e">
        <f>IF(#REF!&gt;#REF!,"Over Budget","Within Budget")</f>
        <v>#REF!</v>
      </c>
      <c r="F86" s="244">
        <v>2500</v>
      </c>
      <c r="G86" s="244">
        <v>2500</v>
      </c>
      <c r="I86" s="244">
        <v>2500</v>
      </c>
      <c r="J86" s="244">
        <v>2500</v>
      </c>
      <c r="K86" s="244"/>
      <c r="L86" s="244">
        <f>+J86-F86</f>
        <v>0</v>
      </c>
      <c r="M86" s="244"/>
      <c r="N86" s="323">
        <f t="shared" ref="N86:N87" si="28">+L86/F86</f>
        <v>0</v>
      </c>
      <c r="O86" s="254"/>
    </row>
    <row r="87" spans="1:15" ht="20.25" customHeight="1" x14ac:dyDescent="0.25">
      <c r="A87" s="109" t="s">
        <v>285</v>
      </c>
      <c r="B87" s="109" t="s">
        <v>56</v>
      </c>
      <c r="D87" s="249">
        <v>2000</v>
      </c>
      <c r="E87" s="245" t="e">
        <f>IF(#REF!&gt;#REF!,"Over Budget","Within Budget")</f>
        <v>#REF!</v>
      </c>
      <c r="F87" s="244">
        <v>2000</v>
      </c>
      <c r="G87" s="244">
        <v>2000</v>
      </c>
      <c r="I87" s="244">
        <v>2000</v>
      </c>
      <c r="J87" s="244">
        <v>2000</v>
      </c>
      <c r="K87" s="244"/>
      <c r="L87" s="244">
        <f>+J87-F87</f>
        <v>0</v>
      </c>
      <c r="M87" s="244"/>
      <c r="N87" s="323">
        <f t="shared" si="28"/>
        <v>0</v>
      </c>
      <c r="O87" s="254"/>
    </row>
    <row r="88" spans="1:15" ht="20.25" customHeight="1" x14ac:dyDescent="0.25">
      <c r="D88" s="246"/>
      <c r="F88" s="246"/>
      <c r="L88" s="311"/>
      <c r="N88" s="330"/>
    </row>
    <row r="89" spans="1:15" ht="20.25" customHeight="1" x14ac:dyDescent="0.25">
      <c r="B89" s="288" t="s">
        <v>57</v>
      </c>
      <c r="C89" s="288"/>
      <c r="D89" s="259">
        <f>SUM(D86:D88)</f>
        <v>4500</v>
      </c>
      <c r="E89" s="283" t="e">
        <f>IF(#REF!&gt;#REF!,"Over Budget","Within Budget")</f>
        <v>#REF!</v>
      </c>
      <c r="F89" s="313">
        <v>4500</v>
      </c>
      <c r="G89" s="313">
        <f>SUM(G86:G88)</f>
        <v>4500</v>
      </c>
      <c r="H89" s="313"/>
      <c r="I89" s="313">
        <f>SUM(I86:I88)</f>
        <v>4500</v>
      </c>
      <c r="J89" s="313">
        <f>SUM(J86:J88)</f>
        <v>4500</v>
      </c>
      <c r="K89" s="262"/>
      <c r="L89" s="282">
        <f>+J89-F89</f>
        <v>0</v>
      </c>
      <c r="M89" s="262"/>
      <c r="N89" s="326">
        <f t="shared" ref="N89" si="29">+L89/F89</f>
        <v>0</v>
      </c>
      <c r="O89" s="260"/>
    </row>
    <row r="90" spans="1:15" ht="20.25" customHeight="1" x14ac:dyDescent="0.25">
      <c r="B90" s="286"/>
      <c r="C90" s="286"/>
      <c r="D90" s="260"/>
      <c r="F90" s="260"/>
      <c r="G90" s="262"/>
      <c r="H90" s="262"/>
      <c r="I90" s="260"/>
      <c r="J90" s="260"/>
      <c r="K90" s="260"/>
      <c r="M90" s="260"/>
      <c r="N90" s="329"/>
      <c r="O90" s="260"/>
    </row>
    <row r="91" spans="1:15" ht="20.25" customHeight="1" x14ac:dyDescent="0.25">
      <c r="A91" s="109" t="s">
        <v>286</v>
      </c>
      <c r="B91" s="109" t="s">
        <v>58</v>
      </c>
      <c r="D91" s="249">
        <v>0</v>
      </c>
      <c r="E91" s="245" t="e">
        <f>IF(#REF!&gt;#REF!,"Over Budget","Within Budget")</f>
        <v>#REF!</v>
      </c>
      <c r="F91" s="244">
        <v>0</v>
      </c>
      <c r="G91" s="244">
        <v>0</v>
      </c>
      <c r="I91" s="244">
        <v>0</v>
      </c>
      <c r="J91" s="244">
        <v>0</v>
      </c>
      <c r="K91" s="244"/>
      <c r="L91" s="244">
        <f>+J91-F91</f>
        <v>0</v>
      </c>
      <c r="M91" s="244"/>
      <c r="N91" s="323">
        <v>0</v>
      </c>
      <c r="O91" s="254"/>
    </row>
    <row r="92" spans="1:15" ht="20.25" customHeight="1" x14ac:dyDescent="0.25">
      <c r="A92" s="109" t="s">
        <v>287</v>
      </c>
      <c r="B92" s="109" t="s">
        <v>59</v>
      </c>
      <c r="D92" s="249">
        <v>750</v>
      </c>
      <c r="E92" s="245" t="e">
        <f>IF(#REF!&gt;#REF!,"Over Budget","Within Budget")</f>
        <v>#REF!</v>
      </c>
      <c r="F92" s="244">
        <v>750</v>
      </c>
      <c r="G92" s="244">
        <v>750</v>
      </c>
      <c r="I92" s="244">
        <v>750</v>
      </c>
      <c r="J92" s="244">
        <v>750</v>
      </c>
      <c r="K92" s="244"/>
      <c r="L92" s="244">
        <f>+J92-F92</f>
        <v>0</v>
      </c>
      <c r="M92" s="244"/>
      <c r="N92" s="323">
        <f t="shared" ref="N92" si="30">+L92/F92</f>
        <v>0</v>
      </c>
      <c r="O92" s="254"/>
    </row>
    <row r="93" spans="1:15" ht="20.25" customHeight="1" x14ac:dyDescent="0.25">
      <c r="D93" s="254"/>
      <c r="F93" s="246"/>
      <c r="L93" s="311"/>
      <c r="N93" s="330"/>
      <c r="O93" s="254"/>
    </row>
    <row r="94" spans="1:15" ht="20.25" customHeight="1" x14ac:dyDescent="0.25">
      <c r="B94" s="288" t="s">
        <v>60</v>
      </c>
      <c r="C94" s="288"/>
      <c r="D94" s="259">
        <f>SUM(D91:D92)</f>
        <v>750</v>
      </c>
      <c r="E94" s="283" t="e">
        <f>IF(#REF!&gt;#REF!,"Over Budget","Within Budget")</f>
        <v>#REF!</v>
      </c>
      <c r="F94" s="313">
        <v>750</v>
      </c>
      <c r="G94" s="313">
        <f>SUM(G91:G92)</f>
        <v>750</v>
      </c>
      <c r="H94" s="313"/>
      <c r="I94" s="313">
        <f>SUM(I91:I92)</f>
        <v>750</v>
      </c>
      <c r="J94" s="313">
        <f>SUM(J91:J92)</f>
        <v>750</v>
      </c>
      <c r="K94" s="262"/>
      <c r="L94" s="282">
        <f>+J94-F94</f>
        <v>0</v>
      </c>
      <c r="M94" s="262"/>
      <c r="N94" s="326">
        <f t="shared" ref="N94" si="31">+L94/F94</f>
        <v>0</v>
      </c>
      <c r="O94" s="260"/>
    </row>
    <row r="95" spans="1:15" ht="20.25" customHeight="1" x14ac:dyDescent="0.25">
      <c r="D95" s="246"/>
      <c r="F95" s="246"/>
      <c r="N95" s="323"/>
    </row>
    <row r="96" spans="1:15" ht="20.25" customHeight="1" x14ac:dyDescent="0.25">
      <c r="A96" s="109" t="s">
        <v>288</v>
      </c>
      <c r="B96" s="109" t="s">
        <v>61</v>
      </c>
      <c r="D96" s="246">
        <v>24584.04</v>
      </c>
      <c r="E96" s="245" t="e">
        <f>IF(#REF!&gt;#REF!,"Over Budget","Within Budget")</f>
        <v>#REF!</v>
      </c>
      <c r="F96" s="246">
        <v>25075.720800000003</v>
      </c>
      <c r="G96" s="246">
        <v>25075.72</v>
      </c>
      <c r="I96" s="246">
        <f>G96*1.03</f>
        <v>25827.991600000001</v>
      </c>
      <c r="J96" s="246">
        <f>I96</f>
        <v>25827.991600000001</v>
      </c>
      <c r="L96" s="244">
        <f t="shared" ref="L96:L99" si="32">+J96-F96</f>
        <v>752.27079999999842</v>
      </c>
      <c r="N96" s="323">
        <f t="shared" ref="N96:N99" si="33">+L96/F96</f>
        <v>2.999996713952878E-2</v>
      </c>
    </row>
    <row r="97" spans="1:15" ht="20.25" customHeight="1" x14ac:dyDescent="0.25">
      <c r="A97" s="109" t="s">
        <v>504</v>
      </c>
      <c r="B97" s="109" t="s">
        <v>62</v>
      </c>
      <c r="D97" s="246">
        <v>9000</v>
      </c>
      <c r="E97" s="245" t="e">
        <f>IF(#REF!&gt;#REF!,"Over Budget","Within Budget")</f>
        <v>#REF!</v>
      </c>
      <c r="F97" s="246">
        <v>9000</v>
      </c>
      <c r="G97" s="246">
        <v>9000</v>
      </c>
      <c r="I97" s="246">
        <v>9000</v>
      </c>
      <c r="J97" s="246">
        <v>9000</v>
      </c>
      <c r="L97" s="244">
        <f t="shared" si="32"/>
        <v>0</v>
      </c>
      <c r="N97" s="323">
        <f t="shared" si="33"/>
        <v>0</v>
      </c>
    </row>
    <row r="98" spans="1:15" ht="20.25" customHeight="1" x14ac:dyDescent="0.25">
      <c r="A98" s="109" t="s">
        <v>290</v>
      </c>
      <c r="B98" s="109" t="s">
        <v>515</v>
      </c>
      <c r="D98" s="246">
        <v>14250</v>
      </c>
      <c r="E98" s="245" t="e">
        <f>IF(#REF!&gt;#REF!,"Over Budget","Within Budget")</f>
        <v>#REF!</v>
      </c>
      <c r="F98" s="246">
        <v>14250</v>
      </c>
      <c r="G98" s="246">
        <v>14250</v>
      </c>
      <c r="I98" s="246">
        <v>14250</v>
      </c>
      <c r="J98" s="246">
        <v>14250</v>
      </c>
      <c r="L98" s="244">
        <f t="shared" si="32"/>
        <v>0</v>
      </c>
      <c r="N98" s="323">
        <f t="shared" si="33"/>
        <v>0</v>
      </c>
    </row>
    <row r="99" spans="1:15" ht="20.25" customHeight="1" x14ac:dyDescent="0.25">
      <c r="A99" s="109" t="s">
        <v>505</v>
      </c>
      <c r="B99" s="160" t="s">
        <v>65</v>
      </c>
      <c r="C99" s="160"/>
      <c r="D99" s="246">
        <v>52000</v>
      </c>
      <c r="F99" s="244">
        <v>49000</v>
      </c>
      <c r="G99" s="244">
        <v>51500</v>
      </c>
      <c r="I99" s="244">
        <v>51500</v>
      </c>
      <c r="J99" s="244">
        <v>51500</v>
      </c>
      <c r="K99" s="244"/>
      <c r="L99" s="244">
        <f t="shared" si="32"/>
        <v>2500</v>
      </c>
      <c r="M99" s="244"/>
      <c r="N99" s="323">
        <f t="shared" si="33"/>
        <v>5.1020408163265307E-2</v>
      </c>
    </row>
    <row r="100" spans="1:15" ht="20.25" customHeight="1" x14ac:dyDescent="0.25">
      <c r="B100" s="160"/>
      <c r="C100" s="160"/>
      <c r="D100" s="246"/>
      <c r="F100" s="246"/>
      <c r="L100" s="311"/>
      <c r="N100" s="330"/>
    </row>
    <row r="101" spans="1:15" ht="20.25" customHeight="1" x14ac:dyDescent="0.25">
      <c r="B101" s="288" t="s">
        <v>66</v>
      </c>
      <c r="C101" s="288"/>
      <c r="D101" s="259">
        <f>SUM(D96:D99)</f>
        <v>99834.040000000008</v>
      </c>
      <c r="E101" s="283" t="e">
        <f>IF(#REF!&gt;#REF!,"Over Budget","Within Budget")</f>
        <v>#REF!</v>
      </c>
      <c r="F101" s="313">
        <f>SUM(F96:F99)</f>
        <v>97325.72080000001</v>
      </c>
      <c r="G101" s="313">
        <f>SUM(G96:G99)</f>
        <v>99825.72</v>
      </c>
      <c r="H101" s="313"/>
      <c r="I101" s="313">
        <f>SUM(I96:I99)</f>
        <v>100577.99160000001</v>
      </c>
      <c r="J101" s="313">
        <f>SUM(J96:J99)</f>
        <v>100577.99160000001</v>
      </c>
      <c r="K101" s="262"/>
      <c r="L101" s="282">
        <f>+J101-F101</f>
        <v>3252.2707999999984</v>
      </c>
      <c r="M101" s="262"/>
      <c r="N101" s="327">
        <f t="shared" ref="N101" si="34">+L101/F101</f>
        <v>3.3416354621028384E-2</v>
      </c>
      <c r="O101" s="260"/>
    </row>
    <row r="102" spans="1:15" ht="20.25" customHeight="1" x14ac:dyDescent="0.25">
      <c r="D102" s="246"/>
      <c r="F102" s="246"/>
      <c r="L102" s="324"/>
      <c r="N102" s="325"/>
    </row>
    <row r="103" spans="1:15" ht="20.25" customHeight="1" x14ac:dyDescent="0.25">
      <c r="A103" s="109" t="s">
        <v>291</v>
      </c>
      <c r="B103" s="287" t="s">
        <v>67</v>
      </c>
      <c r="C103" s="287"/>
      <c r="D103" s="259">
        <v>1300</v>
      </c>
      <c r="E103" s="283" t="e">
        <f>IF(#REF!&gt;#REF!,"Over Budget","Within Budget")</f>
        <v>#REF!</v>
      </c>
      <c r="F103" s="259">
        <v>1300</v>
      </c>
      <c r="G103" s="259">
        <v>1800</v>
      </c>
      <c r="H103" s="313"/>
      <c r="I103" s="259">
        <v>1800</v>
      </c>
      <c r="J103" s="259">
        <v>1800</v>
      </c>
      <c r="K103" s="260"/>
      <c r="L103" s="282">
        <f>+J103-F103</f>
        <v>500</v>
      </c>
      <c r="M103" s="260"/>
      <c r="N103" s="326">
        <f t="shared" ref="N103" si="35">+L103/F103</f>
        <v>0.38461538461538464</v>
      </c>
      <c r="O103" s="260"/>
    </row>
    <row r="104" spans="1:15" ht="20.25" customHeight="1" x14ac:dyDescent="0.25">
      <c r="B104" s="240"/>
      <c r="C104" s="240"/>
      <c r="D104" s="260" t="s">
        <v>223</v>
      </c>
      <c r="F104" s="260"/>
      <c r="G104" s="262"/>
      <c r="H104" s="262"/>
      <c r="I104" s="260"/>
      <c r="J104" s="260"/>
      <c r="K104" s="260"/>
      <c r="L104" s="324"/>
      <c r="M104" s="260"/>
      <c r="N104" s="326"/>
      <c r="O104" s="260"/>
    </row>
    <row r="105" spans="1:15" ht="20.25" customHeight="1" x14ac:dyDescent="0.25">
      <c r="A105" s="109" t="s">
        <v>292</v>
      </c>
      <c r="B105" s="287" t="s">
        <v>68</v>
      </c>
      <c r="C105" s="287"/>
      <c r="D105" s="259">
        <v>32960</v>
      </c>
      <c r="E105" s="283" t="e">
        <f>IF(#REF!&gt;#REF!,"Over Budget","Within Budget")</f>
        <v>#REF!</v>
      </c>
      <c r="F105" s="313">
        <v>32960</v>
      </c>
      <c r="G105" s="313">
        <v>36256</v>
      </c>
      <c r="H105" s="313"/>
      <c r="I105" s="313">
        <v>36256</v>
      </c>
      <c r="J105" s="313">
        <v>36256</v>
      </c>
      <c r="K105" s="262"/>
      <c r="L105" s="282">
        <f>+J105-F105</f>
        <v>3296</v>
      </c>
      <c r="M105" s="262"/>
      <c r="N105" s="326">
        <f t="shared" ref="N105" si="36">+L105/F105</f>
        <v>0.1</v>
      </c>
      <c r="O105" s="260"/>
    </row>
    <row r="106" spans="1:15" ht="20.25" customHeight="1" thickBot="1" x14ac:dyDescent="0.3">
      <c r="B106" s="240"/>
      <c r="C106" s="240"/>
      <c r="D106" s="260"/>
      <c r="E106" s="292"/>
      <c r="F106" s="260"/>
      <c r="G106" s="262"/>
      <c r="H106" s="262"/>
      <c r="I106" s="260"/>
      <c r="J106" s="260"/>
      <c r="K106" s="260"/>
      <c r="L106" s="332"/>
      <c r="M106" s="260"/>
      <c r="N106" s="333"/>
      <c r="O106" s="260"/>
    </row>
    <row r="107" spans="1:15" ht="20.25" customHeight="1" thickBot="1" x14ac:dyDescent="0.3">
      <c r="B107" s="293" t="s">
        <v>69</v>
      </c>
      <c r="C107" s="293"/>
      <c r="D107" s="261">
        <f>SUM(D18+D22+D24+D35+D41+D50+D58+D65+D67+D75+D80+D84+D89+D94+D101+D103+D105+D20)</f>
        <v>901548.54519999993</v>
      </c>
      <c r="E107" s="294" t="e">
        <f>IF(#REF!&gt;#REF!,"Over Budget","Within Budget")</f>
        <v>#REF!</v>
      </c>
      <c r="F107" s="263">
        <f>SUM(F18+F20+F22+F24+F35+F41+F50+F58+F65+F67+F75+F80+F84+F89+F94+F101+F103+F28+F105)</f>
        <v>907701.95955999999</v>
      </c>
      <c r="G107" s="263">
        <f t="shared" ref="G107:N107" si="37">SUM(G18+G20+G22+G24+G35+G41+G50+G58+G65+G67+G75+G80+G84+G89+G94+G101+G103+G28+G105)</f>
        <v>991816.62641599996</v>
      </c>
      <c r="H107" s="263"/>
      <c r="I107" s="263">
        <f t="shared" si="37"/>
        <v>1066691.4625084801</v>
      </c>
      <c r="J107" s="263">
        <f t="shared" ref="J107" si="38">SUM(J18+J20+J22+J24+J35+J41+J50+J58+J65+J67+J75+J80+J84+J89+J94+J101+J103+J28+J105)</f>
        <v>1066691.4625084801</v>
      </c>
      <c r="K107" s="263"/>
      <c r="L107" s="263">
        <f t="shared" si="37"/>
        <v>158989.50294848008</v>
      </c>
      <c r="M107" s="263"/>
      <c r="N107" s="263">
        <f t="shared" si="37"/>
        <v>3.8652315769887196</v>
      </c>
      <c r="O107" s="334"/>
    </row>
    <row r="108" spans="1:15" ht="20.25" customHeight="1" x14ac:dyDescent="0.25">
      <c r="B108" s="277"/>
      <c r="C108" s="277"/>
      <c r="D108" s="246"/>
      <c r="F108" s="246"/>
      <c r="N108" s="323"/>
    </row>
    <row r="109" spans="1:15" ht="20.25" customHeight="1" x14ac:dyDescent="0.25">
      <c r="B109" s="248" t="s">
        <v>70</v>
      </c>
      <c r="C109" s="248"/>
      <c r="D109" s="260"/>
      <c r="F109" s="246"/>
      <c r="G109" s="262"/>
      <c r="H109" s="262"/>
      <c r="I109" s="260"/>
      <c r="J109" s="260"/>
      <c r="N109" s="329"/>
      <c r="O109" s="260"/>
    </row>
    <row r="110" spans="1:15" ht="20.25" customHeight="1" x14ac:dyDescent="0.25">
      <c r="D110" s="246"/>
      <c r="F110" s="246"/>
      <c r="N110" s="323"/>
    </row>
    <row r="111" spans="1:15" ht="20.25" customHeight="1" x14ac:dyDescent="0.25">
      <c r="B111" s="248" t="s">
        <v>71</v>
      </c>
      <c r="C111" s="248"/>
      <c r="D111" s="246"/>
      <c r="F111" s="246"/>
      <c r="N111" s="323"/>
    </row>
    <row r="112" spans="1:15" ht="20.25" customHeight="1" x14ac:dyDescent="0.25">
      <c r="A112" s="109" t="s">
        <v>293</v>
      </c>
      <c r="B112" s="109" t="s">
        <v>72</v>
      </c>
      <c r="D112" s="246">
        <v>413506.05940800009</v>
      </c>
      <c r="E112" s="245" t="e">
        <f>IF(#REF!&gt;#REF!,"Over Budget","Within Budget")</f>
        <v>#REF!</v>
      </c>
      <c r="F112" s="244">
        <f>428974.84+23127.83</f>
        <v>452102.67000000004</v>
      </c>
      <c r="G112" s="244">
        <v>452102.67</v>
      </c>
      <c r="I112" s="246">
        <f t="shared" ref="I112:I115" si="39">G112*1.03</f>
        <v>465665.7501</v>
      </c>
      <c r="J112" s="246">
        <f t="shared" ref="J112:J115" si="40">I112</f>
        <v>465665.7501</v>
      </c>
      <c r="K112" s="244"/>
      <c r="L112" s="244">
        <f t="shared" ref="L112:L117" si="41">+J112-F112</f>
        <v>13563.080099999963</v>
      </c>
      <c r="M112" s="244"/>
      <c r="N112" s="323">
        <f t="shared" ref="N112:N117" si="42">+L112/F112</f>
        <v>2.9999999999999916E-2</v>
      </c>
    </row>
    <row r="113" spans="1:15" ht="20.25" customHeight="1" x14ac:dyDescent="0.25">
      <c r="A113" s="109" t="s">
        <v>294</v>
      </c>
      <c r="B113" s="109" t="s">
        <v>73</v>
      </c>
      <c r="D113" s="246">
        <v>115585.31</v>
      </c>
      <c r="E113" s="245" t="e">
        <f>IF(#REF!&gt;#REF!,"Over Budget","Within Budget")</f>
        <v>#REF!</v>
      </c>
      <c r="F113" s="244">
        <v>119052.87</v>
      </c>
      <c r="G113" s="244">
        <v>122624.46</v>
      </c>
      <c r="I113" s="246">
        <f t="shared" si="39"/>
        <v>126303.19380000001</v>
      </c>
      <c r="J113" s="246">
        <v>122624.46</v>
      </c>
      <c r="K113" s="244"/>
      <c r="L113" s="244">
        <f t="shared" si="41"/>
        <v>3571.5900000000111</v>
      </c>
      <c r="M113" s="244"/>
      <c r="N113" s="323">
        <f t="shared" si="42"/>
        <v>3.000003275855518E-2</v>
      </c>
    </row>
    <row r="114" spans="1:15" ht="20.25" customHeight="1" x14ac:dyDescent="0.25">
      <c r="A114" s="109" t="s">
        <v>295</v>
      </c>
      <c r="B114" s="109" t="s">
        <v>74</v>
      </c>
      <c r="D114" s="246">
        <v>17237.750399999997</v>
      </c>
      <c r="E114" s="245" t="e">
        <f>IF(#REF!&gt;#REF!,"Over Budget","Within Budget")</f>
        <v>#REF!</v>
      </c>
      <c r="F114" s="244">
        <v>17582.505407999997</v>
      </c>
      <c r="G114" s="244">
        <v>20500.48</v>
      </c>
      <c r="I114" s="246">
        <f t="shared" si="39"/>
        <v>21115.4944</v>
      </c>
      <c r="J114" s="246">
        <f t="shared" si="40"/>
        <v>21115.4944</v>
      </c>
      <c r="K114" s="244"/>
      <c r="L114" s="244">
        <f t="shared" si="41"/>
        <v>3532.9889920000023</v>
      </c>
      <c r="M114" s="244"/>
      <c r="N114" s="323">
        <f t="shared" si="42"/>
        <v>0.20093774521988778</v>
      </c>
    </row>
    <row r="115" spans="1:15" ht="20.25" customHeight="1" x14ac:dyDescent="0.25">
      <c r="A115" s="109" t="s">
        <v>506</v>
      </c>
      <c r="B115" s="109" t="s">
        <v>75</v>
      </c>
      <c r="D115" s="246">
        <v>57373.472000000002</v>
      </c>
      <c r="E115" s="245" t="e">
        <f>IF(#REF!&gt;#REF!,"Over Budget","Within Budget")</f>
        <v>#REF!</v>
      </c>
      <c r="F115" s="244">
        <v>46600</v>
      </c>
      <c r="G115" s="244">
        <v>46600</v>
      </c>
      <c r="I115" s="246">
        <f t="shared" si="39"/>
        <v>47998</v>
      </c>
      <c r="J115" s="246">
        <f t="shared" si="40"/>
        <v>47998</v>
      </c>
      <c r="K115" s="244"/>
      <c r="L115" s="244">
        <f t="shared" si="41"/>
        <v>1398</v>
      </c>
      <c r="M115" s="244"/>
      <c r="N115" s="323">
        <f t="shared" si="42"/>
        <v>0.03</v>
      </c>
    </row>
    <row r="116" spans="1:15" ht="20.25" customHeight="1" x14ac:dyDescent="0.25">
      <c r="A116" s="109" t="s">
        <v>296</v>
      </c>
      <c r="B116" s="109" t="s">
        <v>76</v>
      </c>
      <c r="D116" s="246">
        <v>67910.75</v>
      </c>
      <c r="E116" s="245" t="e">
        <f>IF(#REF!&gt;#REF!,"Over Budget","Within Budget")</f>
        <v>#REF!</v>
      </c>
      <c r="F116" s="244">
        <v>72910.75</v>
      </c>
      <c r="G116" s="244">
        <v>72910.75</v>
      </c>
      <c r="I116" s="244">
        <v>72910.75</v>
      </c>
      <c r="J116" s="244">
        <v>72910.75</v>
      </c>
      <c r="K116" s="244"/>
      <c r="L116" s="244">
        <f t="shared" si="41"/>
        <v>0</v>
      </c>
      <c r="M116" s="244"/>
      <c r="N116" s="323">
        <f t="shared" si="42"/>
        <v>0</v>
      </c>
    </row>
    <row r="117" spans="1:15" ht="20.25" customHeight="1" x14ac:dyDescent="0.25">
      <c r="A117" s="109" t="s">
        <v>507</v>
      </c>
      <c r="B117" s="109" t="s">
        <v>77</v>
      </c>
      <c r="D117" s="246">
        <v>10000</v>
      </c>
      <c r="E117" s="245" t="e">
        <f>IF(#REF!&gt;#REF!,"Over Budget","Within Budget")</f>
        <v>#REF!</v>
      </c>
      <c r="F117" s="244">
        <v>0</v>
      </c>
      <c r="G117" s="244">
        <v>0</v>
      </c>
      <c r="I117" s="244">
        <v>0</v>
      </c>
      <c r="J117" s="244">
        <v>0</v>
      </c>
      <c r="K117" s="244"/>
      <c r="L117" s="244">
        <f t="shared" si="41"/>
        <v>0</v>
      </c>
      <c r="M117" s="244"/>
      <c r="N117" s="323" t="e">
        <f t="shared" si="42"/>
        <v>#DIV/0!</v>
      </c>
    </row>
    <row r="118" spans="1:15" ht="20.25" customHeight="1" x14ac:dyDescent="0.25">
      <c r="D118" s="246"/>
      <c r="F118" s="246"/>
      <c r="L118" s="311"/>
      <c r="N118" s="330"/>
    </row>
    <row r="119" spans="1:15" ht="20.25" customHeight="1" x14ac:dyDescent="0.25">
      <c r="B119" s="288" t="s">
        <v>78</v>
      </c>
      <c r="C119" s="288"/>
      <c r="D119" s="259">
        <f>SUM(D112:D118)</f>
        <v>681613.341808</v>
      </c>
      <c r="E119" s="283" t="e">
        <f>IF(#REF!&gt;#REF!,"Over Budget","Within Budget")</f>
        <v>#REF!</v>
      </c>
      <c r="F119" s="313">
        <f>SUM(F112:F117)</f>
        <v>708248.79540800001</v>
      </c>
      <c r="G119" s="313">
        <f>SUM(G112:G118)</f>
        <v>714738.36</v>
      </c>
      <c r="H119" s="313"/>
      <c r="I119" s="313">
        <f>SUM(I112:I118)</f>
        <v>733993.18830000004</v>
      </c>
      <c r="J119" s="313">
        <f>SUM(J112:J118)</f>
        <v>730314.45449999999</v>
      </c>
      <c r="K119" s="262"/>
      <c r="L119" s="282">
        <f t="shared" ref="L119" si="43">+J119-F119</f>
        <v>22065.659091999987</v>
      </c>
      <c r="M119" s="262"/>
      <c r="N119" s="326">
        <f t="shared" ref="N119" si="44">+L119/F119</f>
        <v>3.1155237022731045E-2</v>
      </c>
      <c r="O119" s="260"/>
    </row>
    <row r="120" spans="1:15" ht="20.25" customHeight="1" x14ac:dyDescent="0.25">
      <c r="D120" s="246"/>
      <c r="F120" s="246"/>
      <c r="N120" s="323"/>
    </row>
    <row r="121" spans="1:15" ht="20.25" customHeight="1" x14ac:dyDescent="0.25">
      <c r="B121" s="248" t="s">
        <v>79</v>
      </c>
      <c r="C121" s="248"/>
      <c r="D121" s="246"/>
      <c r="F121" s="246"/>
      <c r="N121" s="323"/>
    </row>
    <row r="122" spans="1:15" ht="20.25" customHeight="1" x14ac:dyDescent="0.25">
      <c r="A122" s="109" t="s">
        <v>297</v>
      </c>
      <c r="B122" s="109" t="s">
        <v>80</v>
      </c>
      <c r="D122" s="246">
        <v>69160</v>
      </c>
      <c r="E122" s="245" t="e">
        <f>IF(#REF!&gt;#REF!,"Over Budget","Within Budget")</f>
        <v>#REF!</v>
      </c>
      <c r="F122" s="244">
        <v>88992</v>
      </c>
      <c r="G122" s="244">
        <v>108000</v>
      </c>
      <c r="I122" s="246">
        <f>G122*1.03</f>
        <v>111240</v>
      </c>
      <c r="J122" s="246">
        <f>I122</f>
        <v>111240</v>
      </c>
      <c r="K122" s="244"/>
      <c r="L122" s="244">
        <f t="shared" ref="L122:L127" si="45">+J122-F122</f>
        <v>22248</v>
      </c>
      <c r="M122" s="244"/>
      <c r="N122" s="323">
        <f t="shared" ref="N122:N127" si="46">+L122/F122</f>
        <v>0.25</v>
      </c>
    </row>
    <row r="123" spans="1:15" ht="20.25" customHeight="1" x14ac:dyDescent="0.25">
      <c r="A123" s="109" t="s">
        <v>298</v>
      </c>
      <c r="B123" s="109" t="s">
        <v>81</v>
      </c>
      <c r="D123" s="246">
        <v>18000</v>
      </c>
      <c r="E123" s="245" t="e">
        <f>IF(#REF!&gt;#REF!,"Over Budget","Within Budget")</f>
        <v>#REF!</v>
      </c>
      <c r="F123" s="244">
        <v>18000</v>
      </c>
      <c r="G123" s="244">
        <v>18000</v>
      </c>
      <c r="I123" s="244">
        <v>18000</v>
      </c>
      <c r="J123" s="244">
        <v>18540</v>
      </c>
      <c r="K123" s="244"/>
      <c r="L123" s="244">
        <f t="shared" si="45"/>
        <v>540</v>
      </c>
      <c r="M123" s="244"/>
      <c r="N123" s="323">
        <f t="shared" si="46"/>
        <v>0.03</v>
      </c>
    </row>
    <row r="124" spans="1:15" ht="20.25" customHeight="1" x14ac:dyDescent="0.25">
      <c r="A124" s="109" t="s">
        <v>299</v>
      </c>
      <c r="B124" s="109" t="s">
        <v>82</v>
      </c>
      <c r="D124" s="246">
        <v>50000</v>
      </c>
      <c r="E124" s="245" t="e">
        <f>IF(#REF!&gt;#REF!,"Over Budget","Within Budget")</f>
        <v>#REF!</v>
      </c>
      <c r="F124" s="244">
        <v>53000</v>
      </c>
      <c r="G124" s="244">
        <v>55000</v>
      </c>
      <c r="I124" s="244">
        <v>55000</v>
      </c>
      <c r="J124" s="244">
        <v>55000</v>
      </c>
      <c r="K124" s="244"/>
      <c r="L124" s="244">
        <f t="shared" si="45"/>
        <v>2000</v>
      </c>
      <c r="M124" s="244"/>
      <c r="N124" s="323">
        <f t="shared" si="46"/>
        <v>3.7735849056603772E-2</v>
      </c>
    </row>
    <row r="125" spans="1:15" ht="20.25" customHeight="1" x14ac:dyDescent="0.25">
      <c r="A125" s="109" t="s">
        <v>300</v>
      </c>
      <c r="B125" s="109" t="s">
        <v>83</v>
      </c>
      <c r="D125" s="246">
        <v>6500</v>
      </c>
      <c r="E125" s="245" t="e">
        <f>IF(#REF!&gt;#REF!,"Over Budget","Within Budget")</f>
        <v>#REF!</v>
      </c>
      <c r="F125" s="244">
        <v>6500</v>
      </c>
      <c r="G125" s="244">
        <v>7000</v>
      </c>
      <c r="I125" s="244">
        <v>7000</v>
      </c>
      <c r="J125" s="244">
        <v>7000</v>
      </c>
      <c r="K125" s="244"/>
      <c r="L125" s="244">
        <f t="shared" si="45"/>
        <v>500</v>
      </c>
      <c r="M125" s="244"/>
      <c r="N125" s="323">
        <f t="shared" si="46"/>
        <v>7.6923076923076927E-2</v>
      </c>
    </row>
    <row r="126" spans="1:15" ht="20.25" customHeight="1" x14ac:dyDescent="0.25">
      <c r="A126" s="109" t="s">
        <v>301</v>
      </c>
      <c r="B126" s="109" t="s">
        <v>84</v>
      </c>
      <c r="D126" s="246">
        <v>18000</v>
      </c>
      <c r="E126" s="245" t="e">
        <f>IF(#REF!&gt;#REF!,"Over Budget","Within Budget")</f>
        <v>#REF!</v>
      </c>
      <c r="F126" s="244">
        <v>19000</v>
      </c>
      <c r="G126" s="244">
        <v>20000</v>
      </c>
      <c r="I126" s="244">
        <v>20000</v>
      </c>
      <c r="J126" s="244">
        <v>20000</v>
      </c>
      <c r="K126" s="244"/>
      <c r="L126" s="244">
        <f t="shared" si="45"/>
        <v>1000</v>
      </c>
      <c r="M126" s="244"/>
      <c r="N126" s="323">
        <f t="shared" si="46"/>
        <v>5.2631578947368418E-2</v>
      </c>
    </row>
    <row r="127" spans="1:15" ht="20.25" customHeight="1" x14ac:dyDescent="0.25">
      <c r="A127" s="109" t="s">
        <v>302</v>
      </c>
      <c r="B127" s="109" t="s">
        <v>85</v>
      </c>
      <c r="D127" s="246">
        <v>20000</v>
      </c>
      <c r="E127" s="245" t="e">
        <f>IF(#REF!&gt;#REF!,"Over Budget","Within Budget")</f>
        <v>#REF!</v>
      </c>
      <c r="F127" s="244">
        <v>20000</v>
      </c>
      <c r="G127" s="244">
        <v>22000</v>
      </c>
      <c r="I127" s="244">
        <v>22000</v>
      </c>
      <c r="J127" s="244">
        <v>22000</v>
      </c>
      <c r="K127" s="244"/>
      <c r="L127" s="244">
        <f t="shared" si="45"/>
        <v>2000</v>
      </c>
      <c r="M127" s="244"/>
      <c r="N127" s="323">
        <f t="shared" si="46"/>
        <v>0.1</v>
      </c>
    </row>
    <row r="128" spans="1:15" ht="20.25" customHeight="1" x14ac:dyDescent="0.25">
      <c r="D128" s="246"/>
      <c r="F128" s="246"/>
      <c r="L128" s="311"/>
      <c r="N128" s="330"/>
    </row>
    <row r="129" spans="1:15" ht="20.25" customHeight="1" x14ac:dyDescent="0.25">
      <c r="B129" s="288" t="s">
        <v>86</v>
      </c>
      <c r="C129" s="288"/>
      <c r="D129" s="259">
        <f>SUM(D122:D128)</f>
        <v>181660</v>
      </c>
      <c r="E129" s="283" t="e">
        <f>IF(#REF!&gt;#REF!,"Over Budget","Within Budget")</f>
        <v>#REF!</v>
      </c>
      <c r="F129" s="313">
        <f>SUM(F122:F128)</f>
        <v>205492</v>
      </c>
      <c r="G129" s="313">
        <f>SUM(G122:G128)</f>
        <v>230000</v>
      </c>
      <c r="H129" s="313"/>
      <c r="I129" s="313">
        <f>SUM(I122:I128)</f>
        <v>233240</v>
      </c>
      <c r="J129" s="313">
        <f>SUM(J122:J128)</f>
        <v>233780</v>
      </c>
      <c r="K129" s="262"/>
      <c r="L129" s="282">
        <f t="shared" ref="L129" si="47">+J129-F129</f>
        <v>28288</v>
      </c>
      <c r="M129" s="262"/>
      <c r="N129" s="326">
        <f t="shared" ref="N129" si="48">+L129/F129</f>
        <v>0.13765986023786814</v>
      </c>
      <c r="O129" s="260"/>
    </row>
    <row r="130" spans="1:15" ht="20.25" customHeight="1" x14ac:dyDescent="0.25">
      <c r="B130" s="286"/>
      <c r="C130" s="286"/>
      <c r="D130" s="310"/>
      <c r="F130" s="246"/>
      <c r="G130" s="262"/>
      <c r="H130" s="262"/>
      <c r="I130" s="310"/>
      <c r="J130" s="310"/>
      <c r="N130" s="329"/>
      <c r="O130" s="260"/>
    </row>
    <row r="131" spans="1:15" ht="20.25" customHeight="1" x14ac:dyDescent="0.25">
      <c r="A131" s="308" t="s">
        <v>245</v>
      </c>
      <c r="B131" s="281" t="s">
        <v>516</v>
      </c>
      <c r="C131" s="281"/>
      <c r="D131" s="256">
        <v>7200</v>
      </c>
      <c r="E131" s="283"/>
      <c r="F131" s="282">
        <v>7200</v>
      </c>
      <c r="G131" s="282">
        <v>7560</v>
      </c>
      <c r="H131" s="282"/>
      <c r="I131" s="282">
        <v>7560</v>
      </c>
      <c r="J131" s="282">
        <v>7560</v>
      </c>
      <c r="K131" s="262"/>
      <c r="L131" s="282">
        <f t="shared" ref="L131" si="49">+J131-F131</f>
        <v>360</v>
      </c>
      <c r="M131" s="262"/>
      <c r="N131" s="326">
        <f t="shared" ref="N131" si="50">+L131/F131</f>
        <v>0.05</v>
      </c>
      <c r="O131" s="260"/>
    </row>
    <row r="132" spans="1:15" ht="20.25" customHeight="1" x14ac:dyDescent="0.25">
      <c r="A132" s="309"/>
      <c r="B132" s="286"/>
      <c r="C132" s="286"/>
      <c r="D132" s="260"/>
      <c r="F132" s="260"/>
      <c r="G132" s="262"/>
      <c r="H132" s="262"/>
      <c r="I132" s="260"/>
      <c r="J132" s="260"/>
      <c r="K132" s="260"/>
      <c r="L132" s="262"/>
      <c r="M132" s="260"/>
      <c r="N132" s="329"/>
      <c r="O132" s="260"/>
    </row>
    <row r="133" spans="1:15" ht="20.25" customHeight="1" x14ac:dyDescent="0.25">
      <c r="A133" s="109" t="s">
        <v>303</v>
      </c>
      <c r="B133" s="109" t="s">
        <v>88</v>
      </c>
      <c r="D133" s="246">
        <v>20983.736799999999</v>
      </c>
      <c r="E133" s="245" t="e">
        <f>IF(#REF!&gt;#REF!,"Over Budget","Within Budget")</f>
        <v>#REF!</v>
      </c>
      <c r="F133" s="244">
        <v>21403.414800000002</v>
      </c>
      <c r="G133" s="244">
        <v>21403.41</v>
      </c>
      <c r="I133" s="246">
        <f>G133*1.03</f>
        <v>22045.512300000002</v>
      </c>
      <c r="J133" s="246">
        <f>I133</f>
        <v>22045.512300000002</v>
      </c>
      <c r="K133" s="244"/>
      <c r="L133" s="244">
        <f t="shared" ref="L133:L135" si="51">+J133-F133</f>
        <v>642.09749999999985</v>
      </c>
      <c r="M133" s="244"/>
      <c r="N133" s="323">
        <f t="shared" ref="N133:N135" si="52">+L133/F133</f>
        <v>2.999976900882189E-2</v>
      </c>
    </row>
    <row r="134" spans="1:15" ht="20.25" customHeight="1" x14ac:dyDescent="0.25">
      <c r="A134" s="109" t="s">
        <v>305</v>
      </c>
      <c r="B134" s="109" t="s">
        <v>89</v>
      </c>
      <c r="D134" s="246">
        <v>640</v>
      </c>
      <c r="E134" s="245" t="e">
        <f>IF(#REF!&gt;#REF!,"Over Budget","Within Budget")</f>
        <v>#REF!</v>
      </c>
      <c r="F134" s="244">
        <v>640</v>
      </c>
      <c r="G134" s="244">
        <v>640</v>
      </c>
      <c r="I134" s="246">
        <f>G134*1.03</f>
        <v>659.2</v>
      </c>
      <c r="J134" s="246">
        <f>I134</f>
        <v>659.2</v>
      </c>
      <c r="K134" s="244"/>
      <c r="L134" s="244">
        <f t="shared" si="51"/>
        <v>19.200000000000045</v>
      </c>
      <c r="M134" s="244"/>
      <c r="N134" s="323">
        <f t="shared" si="52"/>
        <v>3.0000000000000072E-2</v>
      </c>
    </row>
    <row r="135" spans="1:15" ht="20.25" customHeight="1" x14ac:dyDescent="0.25">
      <c r="A135" s="109" t="s">
        <v>306</v>
      </c>
      <c r="B135" s="109" t="s">
        <v>90</v>
      </c>
      <c r="D135" s="246">
        <v>600</v>
      </c>
      <c r="E135" s="245" t="e">
        <f>IF(#REF!&gt;#REF!,"Over Budget","Within Budget")</f>
        <v>#REF!</v>
      </c>
      <c r="F135" s="244">
        <v>600</v>
      </c>
      <c r="G135" s="244">
        <v>600</v>
      </c>
      <c r="I135" s="244">
        <v>600</v>
      </c>
      <c r="J135" s="244">
        <v>600</v>
      </c>
      <c r="K135" s="244"/>
      <c r="L135" s="244">
        <f t="shared" si="51"/>
        <v>0</v>
      </c>
      <c r="M135" s="244"/>
      <c r="N135" s="323">
        <f t="shared" si="52"/>
        <v>0</v>
      </c>
    </row>
    <row r="136" spans="1:15" ht="20.25" customHeight="1" x14ac:dyDescent="0.25">
      <c r="D136" s="246"/>
      <c r="F136" s="246"/>
      <c r="L136" s="311"/>
      <c r="N136" s="330"/>
    </row>
    <row r="137" spans="1:15" ht="20.25" customHeight="1" x14ac:dyDescent="0.25">
      <c r="B137" s="288" t="s">
        <v>91</v>
      </c>
      <c r="C137" s="288"/>
      <c r="D137" s="259">
        <f>SUM(D133:D136)</f>
        <v>22223.736799999999</v>
      </c>
      <c r="E137" s="283" t="e">
        <f>IF(#REF!&gt;#REF!,"Over Budget","Within Budget")</f>
        <v>#REF!</v>
      </c>
      <c r="F137" s="313">
        <v>22643.414800000002</v>
      </c>
      <c r="G137" s="313">
        <f>SUM(G133:G136)</f>
        <v>22643.41</v>
      </c>
      <c r="H137" s="313"/>
      <c r="I137" s="313">
        <f>SUM(I133:I136)</f>
        <v>23304.712300000003</v>
      </c>
      <c r="J137" s="313">
        <f>SUM(J133:J136)</f>
        <v>23304.712300000003</v>
      </c>
      <c r="K137" s="262"/>
      <c r="L137" s="282">
        <f t="shared" ref="L137" si="53">+J137-F137</f>
        <v>661.29750000000058</v>
      </c>
      <c r="M137" s="262"/>
      <c r="N137" s="326">
        <f t="shared" ref="N137" si="54">+L137/F137</f>
        <v>2.9204848554909683E-2</v>
      </c>
      <c r="O137" s="260"/>
    </row>
    <row r="138" spans="1:15" ht="20.25" customHeight="1" x14ac:dyDescent="0.25">
      <c r="B138" s="286"/>
      <c r="C138" s="286"/>
      <c r="D138" s="246"/>
      <c r="F138" s="246"/>
      <c r="N138" s="323"/>
    </row>
    <row r="139" spans="1:15" ht="20.25" customHeight="1" x14ac:dyDescent="0.25">
      <c r="A139" s="109" t="s">
        <v>307</v>
      </c>
      <c r="B139" s="109" t="s">
        <v>92</v>
      </c>
      <c r="D139" s="246">
        <v>5196.3912</v>
      </c>
      <c r="E139" s="245" t="e">
        <f>IF(#REF!&gt;#REF!,"Over Budget","Within Budget")</f>
        <v>#REF!</v>
      </c>
      <c r="F139" s="246">
        <v>5300.3190240000004</v>
      </c>
      <c r="G139" s="246">
        <v>12000</v>
      </c>
      <c r="I139" s="246">
        <v>10000</v>
      </c>
      <c r="J139" s="246">
        <v>10000</v>
      </c>
      <c r="L139" s="244">
        <f t="shared" ref="L139:L141" si="55">+J139-F139</f>
        <v>4699.6809759999996</v>
      </c>
      <c r="N139" s="323">
        <f t="shared" ref="N139:N141" si="56">+L139/F139</f>
        <v>0.88667888757633384</v>
      </c>
    </row>
    <row r="140" spans="1:15" ht="20.25" customHeight="1" x14ac:dyDescent="0.25">
      <c r="A140" s="109" t="s">
        <v>309</v>
      </c>
      <c r="B140" s="277" t="s">
        <v>93</v>
      </c>
      <c r="C140" s="277"/>
      <c r="D140" s="246">
        <v>416</v>
      </c>
      <c r="E140" s="245" t="e">
        <f>IF(#REF!&gt;#REF!,"Over Budget","Within Budget")</f>
        <v>#REF!</v>
      </c>
      <c r="F140" s="246">
        <v>416</v>
      </c>
      <c r="G140" s="246">
        <v>416</v>
      </c>
      <c r="I140" s="246">
        <f>G140*1.03</f>
        <v>428.48</v>
      </c>
      <c r="J140" s="246">
        <f>I140</f>
        <v>428.48</v>
      </c>
      <c r="L140" s="244">
        <f t="shared" si="55"/>
        <v>12.480000000000018</v>
      </c>
      <c r="N140" s="323">
        <f t="shared" si="56"/>
        <v>3.0000000000000044E-2</v>
      </c>
    </row>
    <row r="141" spans="1:15" ht="20.25" customHeight="1" x14ac:dyDescent="0.25">
      <c r="A141" s="109" t="s">
        <v>310</v>
      </c>
      <c r="B141" s="109" t="s">
        <v>94</v>
      </c>
      <c r="D141" s="246">
        <v>440</v>
      </c>
      <c r="E141" s="245" t="e">
        <f>IF(#REF!&gt;#REF!,"Over Budget","Within Budget")</f>
        <v>#REF!</v>
      </c>
      <c r="F141" s="246">
        <v>440</v>
      </c>
      <c r="G141" s="246">
        <v>440</v>
      </c>
      <c r="I141" s="246">
        <v>440</v>
      </c>
      <c r="J141" s="246">
        <v>440</v>
      </c>
      <c r="L141" s="244">
        <f t="shared" si="55"/>
        <v>0</v>
      </c>
      <c r="N141" s="323">
        <f t="shared" si="56"/>
        <v>0</v>
      </c>
    </row>
    <row r="142" spans="1:15" ht="20.25" customHeight="1" x14ac:dyDescent="0.25">
      <c r="D142" s="246"/>
      <c r="F142" s="246"/>
      <c r="L142" s="311"/>
      <c r="N142" s="330"/>
    </row>
    <row r="143" spans="1:15" ht="20.25" customHeight="1" x14ac:dyDescent="0.25">
      <c r="B143" s="288" t="s">
        <v>95</v>
      </c>
      <c r="C143" s="288"/>
      <c r="D143" s="259">
        <f>SUM(D139:D142)</f>
        <v>6052.3912</v>
      </c>
      <c r="E143" s="283" t="e">
        <f>IF(#REF!&gt;#REF!,"Over Budget","Within Budget")</f>
        <v>#REF!</v>
      </c>
      <c r="F143" s="313">
        <v>6156.3190240000004</v>
      </c>
      <c r="G143" s="313">
        <f>SUM(G139:G142)</f>
        <v>12856</v>
      </c>
      <c r="H143" s="313"/>
      <c r="I143" s="313">
        <f>SUM(I139:I142)</f>
        <v>10868.48</v>
      </c>
      <c r="J143" s="313">
        <f>SUM(J139:J142)</f>
        <v>10868.48</v>
      </c>
      <c r="K143" s="262"/>
      <c r="L143" s="282">
        <f t="shared" ref="L143" si="57">+J143-F143</f>
        <v>4712.1609759999992</v>
      </c>
      <c r="M143" s="262"/>
      <c r="N143" s="326">
        <f t="shared" ref="N143" si="58">+L143/F143</f>
        <v>0.76541858172553323</v>
      </c>
      <c r="O143" s="260"/>
    </row>
    <row r="144" spans="1:15" ht="20.25" customHeight="1" x14ac:dyDescent="0.25">
      <c r="D144" s="246"/>
      <c r="F144" s="246"/>
      <c r="N144" s="323"/>
    </row>
    <row r="145" spans="1:15" ht="20.25" customHeight="1" x14ac:dyDescent="0.25">
      <c r="A145" s="109" t="s">
        <v>311</v>
      </c>
      <c r="B145" s="109" t="s">
        <v>96</v>
      </c>
      <c r="D145" s="246">
        <v>5158.8991999999998</v>
      </c>
      <c r="E145" s="245" t="e">
        <f>IF(#REF!&gt;#REF!,"Over Budget","Within Budget")</f>
        <v>#REF!</v>
      </c>
      <c r="F145" s="246">
        <v>5262.0771839999998</v>
      </c>
      <c r="G145" s="246">
        <v>5262.08</v>
      </c>
      <c r="I145" s="246">
        <f>G145*1.03</f>
        <v>5419.9423999999999</v>
      </c>
      <c r="J145" s="246">
        <f>I145</f>
        <v>5419.9423999999999</v>
      </c>
      <c r="L145" s="244">
        <f t="shared" ref="L145:L147" si="59">+J145-F145</f>
        <v>157.86521600000015</v>
      </c>
      <c r="N145" s="323">
        <f t="shared" ref="N145:N146" si="60">+L145/F145</f>
        <v>3.0000551204381602E-2</v>
      </c>
    </row>
    <row r="146" spans="1:15" ht="20.25" customHeight="1" x14ac:dyDescent="0.25">
      <c r="A146" s="109" t="s">
        <v>313</v>
      </c>
      <c r="B146" s="109" t="s">
        <v>97</v>
      </c>
      <c r="D146" s="246">
        <v>418</v>
      </c>
      <c r="E146" s="245" t="e">
        <f>IF(#REF!&gt;#REF!,"Over Budget","Within Budget")</f>
        <v>#REF!</v>
      </c>
      <c r="F146" s="246">
        <v>418</v>
      </c>
      <c r="G146" s="246">
        <v>418</v>
      </c>
      <c r="I146" s="246">
        <f>G146*1.03</f>
        <v>430.54</v>
      </c>
      <c r="J146" s="246">
        <f>I146</f>
        <v>430.54</v>
      </c>
      <c r="L146" s="244">
        <f t="shared" si="59"/>
        <v>12.54000000000002</v>
      </c>
      <c r="N146" s="323">
        <f t="shared" si="60"/>
        <v>3.0000000000000047E-2</v>
      </c>
    </row>
    <row r="147" spans="1:15" ht="20.25" hidden="1" customHeight="1" x14ac:dyDescent="0.25">
      <c r="A147" s="109" t="s">
        <v>314</v>
      </c>
      <c r="B147" s="109" t="s">
        <v>98</v>
      </c>
      <c r="D147" s="246">
        <v>0</v>
      </c>
      <c r="E147" s="245" t="e">
        <f>IF(#REF!&gt;#REF!,"Over Budget","Within Budget")</f>
        <v>#REF!</v>
      </c>
      <c r="F147" s="244">
        <v>0</v>
      </c>
      <c r="G147" s="244">
        <v>0</v>
      </c>
      <c r="I147" s="244">
        <v>0</v>
      </c>
      <c r="J147" s="244">
        <v>0</v>
      </c>
      <c r="K147" s="244"/>
      <c r="L147" s="244">
        <f t="shared" si="59"/>
        <v>0</v>
      </c>
      <c r="M147" s="244"/>
      <c r="N147" s="323">
        <v>0</v>
      </c>
    </row>
    <row r="148" spans="1:15" ht="20.25" customHeight="1" x14ac:dyDescent="0.25">
      <c r="D148" s="246"/>
      <c r="F148" s="246"/>
      <c r="L148" s="311"/>
      <c r="N148" s="330"/>
    </row>
    <row r="149" spans="1:15" ht="20.25" customHeight="1" x14ac:dyDescent="0.25">
      <c r="B149" s="288" t="s">
        <v>99</v>
      </c>
      <c r="C149" s="288"/>
      <c r="D149" s="259">
        <f>SUM(D145:D148)</f>
        <v>5576.8991999999998</v>
      </c>
      <c r="E149" s="283" t="e">
        <f>IF(#REF!&gt;#REF!,"Over Budget","Within Budget")</f>
        <v>#REF!</v>
      </c>
      <c r="F149" s="313">
        <v>5680.0771839999998</v>
      </c>
      <c r="G149" s="313">
        <f>SUM(G145:G148)</f>
        <v>5680.08</v>
      </c>
      <c r="H149" s="313"/>
      <c r="I149" s="313">
        <f>SUM(I145:I148)</f>
        <v>5850.4823999999999</v>
      </c>
      <c r="J149" s="313">
        <f>SUM(J145:J148)</f>
        <v>5850.4823999999999</v>
      </c>
      <c r="K149" s="262"/>
      <c r="L149" s="282">
        <f t="shared" ref="L149" si="61">+J149-F149</f>
        <v>170.40521600000011</v>
      </c>
      <c r="M149" s="262"/>
      <c r="N149" s="326">
        <f t="shared" ref="N149" si="62">+L149/F149</f>
        <v>3.0000510640948382E-2</v>
      </c>
      <c r="O149" s="260"/>
    </row>
    <row r="150" spans="1:15" ht="20.25" customHeight="1" x14ac:dyDescent="0.25">
      <c r="B150" s="286"/>
      <c r="C150" s="286"/>
      <c r="D150" s="246"/>
      <c r="F150" s="246"/>
      <c r="N150" s="323"/>
    </row>
    <row r="151" spans="1:15" ht="20.25" customHeight="1" x14ac:dyDescent="0.25">
      <c r="A151" s="109" t="s">
        <v>315</v>
      </c>
      <c r="B151" s="109" t="s">
        <v>100</v>
      </c>
      <c r="D151" s="246">
        <v>14173.047200000001</v>
      </c>
      <c r="E151" s="245" t="e">
        <f>IF(#REF!&gt;#REF!,"Over Budget","Within Budget")</f>
        <v>#REF!</v>
      </c>
      <c r="F151" s="246">
        <v>14456.508144000001</v>
      </c>
      <c r="G151" s="246">
        <v>14456.508144000001</v>
      </c>
      <c r="I151" s="246">
        <f>G151*1.03</f>
        <v>14890.203388320002</v>
      </c>
      <c r="J151" s="246">
        <f>I151</f>
        <v>14890.203388320002</v>
      </c>
      <c r="L151" s="244">
        <f t="shared" ref="L151:L152" si="63">+J151-F151</f>
        <v>433.69524432000071</v>
      </c>
      <c r="N151" s="323">
        <f t="shared" ref="N151:N152" si="64">+L151/F151</f>
        <v>3.0000000000000047E-2</v>
      </c>
    </row>
    <row r="152" spans="1:15" ht="20.25" customHeight="1" x14ac:dyDescent="0.25">
      <c r="A152" s="109" t="s">
        <v>317</v>
      </c>
      <c r="B152" s="109" t="s">
        <v>101</v>
      </c>
      <c r="D152" s="246">
        <v>451</v>
      </c>
      <c r="E152" s="245" t="e">
        <f>IF(#REF!&gt;#REF!,"Over Budget","Within Budget")</f>
        <v>#REF!</v>
      </c>
      <c r="F152" s="246">
        <v>451</v>
      </c>
      <c r="G152" s="246">
        <v>451</v>
      </c>
      <c r="I152" s="246">
        <v>451</v>
      </c>
      <c r="J152" s="246">
        <v>451</v>
      </c>
      <c r="L152" s="244">
        <f t="shared" si="63"/>
        <v>0</v>
      </c>
      <c r="N152" s="323">
        <f t="shared" si="64"/>
        <v>0</v>
      </c>
    </row>
    <row r="153" spans="1:15" ht="20.25" customHeight="1" x14ac:dyDescent="0.25">
      <c r="D153" s="246"/>
      <c r="F153" s="246"/>
      <c r="L153" s="311"/>
      <c r="N153" s="335"/>
    </row>
    <row r="154" spans="1:15" ht="20.25" customHeight="1" x14ac:dyDescent="0.25">
      <c r="B154" s="288" t="s">
        <v>102</v>
      </c>
      <c r="C154" s="288"/>
      <c r="D154" s="259">
        <f>SUM(D151:D153)</f>
        <v>14624.047200000001</v>
      </c>
      <c r="E154" s="283" t="e">
        <f>IF(#REF!&gt;#REF!,"Over Budget","Within Budget")</f>
        <v>#REF!</v>
      </c>
      <c r="F154" s="313">
        <v>14907.508144000001</v>
      </c>
      <c r="G154" s="313">
        <f>SUM(G151:G153)</f>
        <v>14907.508144000001</v>
      </c>
      <c r="H154" s="313"/>
      <c r="I154" s="313">
        <f>SUM(I151:I153)</f>
        <v>15341.203388320002</v>
      </c>
      <c r="J154" s="313">
        <f>SUM(J151:J153)</f>
        <v>15341.203388320002</v>
      </c>
      <c r="K154" s="262"/>
      <c r="L154" s="282">
        <f t="shared" ref="L154" si="65">+J154-F154</f>
        <v>433.69524432000071</v>
      </c>
      <c r="M154" s="262"/>
      <c r="N154" s="327">
        <f t="shared" ref="N154" si="66">+L154/F154</f>
        <v>2.9092403648597373E-2</v>
      </c>
      <c r="O154" s="260"/>
    </row>
    <row r="155" spans="1:15" ht="20.25" customHeight="1" x14ac:dyDescent="0.25">
      <c r="D155" s="246"/>
      <c r="F155" s="246"/>
      <c r="N155" s="323"/>
    </row>
    <row r="156" spans="1:15" ht="20.25" customHeight="1" x14ac:dyDescent="0.25">
      <c r="A156" s="109" t="s">
        <v>318</v>
      </c>
      <c r="B156" s="277" t="s">
        <v>103</v>
      </c>
      <c r="C156" s="277"/>
      <c r="D156" s="246">
        <v>1872</v>
      </c>
      <c r="E156" s="245" t="e">
        <f>IF(#REF!&gt;#REF!,"Over Budget","Within Budget")</f>
        <v>#REF!</v>
      </c>
      <c r="F156" s="315">
        <v>1530</v>
      </c>
      <c r="G156" s="315">
        <v>1530</v>
      </c>
      <c r="H156" s="315"/>
      <c r="I156" s="315">
        <v>1530</v>
      </c>
      <c r="J156" s="315">
        <v>1575</v>
      </c>
      <c r="K156" s="315"/>
      <c r="L156" s="244">
        <f t="shared" ref="L156:L158" si="67">+J156-F156</f>
        <v>45</v>
      </c>
      <c r="M156" s="315"/>
      <c r="N156" s="323">
        <f t="shared" ref="N156:N158" si="68">+L156/F156</f>
        <v>2.9411764705882353E-2</v>
      </c>
    </row>
    <row r="157" spans="1:15" ht="15.75" x14ac:dyDescent="0.25">
      <c r="A157" s="109" t="s">
        <v>320</v>
      </c>
      <c r="B157" s="295" t="s">
        <v>104</v>
      </c>
      <c r="C157" s="295"/>
      <c r="D157" s="246">
        <v>6000</v>
      </c>
      <c r="E157" s="245" t="e">
        <f>IF(#REF!&gt;#REF!,"Over Budget","Within Budget")</f>
        <v>#REF!</v>
      </c>
      <c r="F157" s="315">
        <v>7500</v>
      </c>
      <c r="G157" s="315">
        <v>8000</v>
      </c>
      <c r="H157" s="315"/>
      <c r="I157" s="315">
        <v>8000</v>
      </c>
      <c r="J157" s="315">
        <v>8000</v>
      </c>
      <c r="K157" s="315"/>
      <c r="L157" s="244">
        <f t="shared" si="67"/>
        <v>500</v>
      </c>
      <c r="M157" s="315"/>
      <c r="N157" s="323">
        <f t="shared" si="68"/>
        <v>6.6666666666666666E-2</v>
      </c>
    </row>
    <row r="158" spans="1:15" ht="20.25" customHeight="1" x14ac:dyDescent="0.25">
      <c r="A158" s="109" t="s">
        <v>321</v>
      </c>
      <c r="B158" s="277" t="s">
        <v>105</v>
      </c>
      <c r="C158" s="277"/>
      <c r="D158" s="246">
        <v>4500</v>
      </c>
      <c r="E158" s="245" t="e">
        <f>IF(#REF!&gt;#REF!,"Over Budget","Within Budget")</f>
        <v>#REF!</v>
      </c>
      <c r="F158" s="315">
        <v>4000</v>
      </c>
      <c r="G158" s="315">
        <v>5000</v>
      </c>
      <c r="H158" s="315"/>
      <c r="I158" s="315">
        <v>5000</v>
      </c>
      <c r="J158" s="315">
        <v>5000</v>
      </c>
      <c r="K158" s="315"/>
      <c r="L158" s="244">
        <f t="shared" si="67"/>
        <v>1000</v>
      </c>
      <c r="M158" s="315"/>
      <c r="N158" s="323">
        <f t="shared" si="68"/>
        <v>0.25</v>
      </c>
    </row>
    <row r="159" spans="1:15" ht="20.25" customHeight="1" x14ac:dyDescent="0.25">
      <c r="B159" s="277"/>
      <c r="C159" s="277"/>
      <c r="D159" s="246"/>
      <c r="F159" s="246"/>
      <c r="L159" s="311"/>
      <c r="N159" s="330"/>
    </row>
    <row r="160" spans="1:15" ht="20.25" customHeight="1" x14ac:dyDescent="0.25">
      <c r="B160" s="288" t="s">
        <v>106</v>
      </c>
      <c r="C160" s="288"/>
      <c r="D160" s="259">
        <f>SUM(D156:D159)</f>
        <v>12372</v>
      </c>
      <c r="E160" s="283" t="e">
        <f>IF(#REF!&gt;#REF!,"Over Budget","Within Budget")</f>
        <v>#REF!</v>
      </c>
      <c r="F160" s="313">
        <v>13030</v>
      </c>
      <c r="G160" s="313">
        <f>SUM(G156:G159)</f>
        <v>14530</v>
      </c>
      <c r="H160" s="313"/>
      <c r="I160" s="313">
        <f>SUM(I156:I159)</f>
        <v>14530</v>
      </c>
      <c r="J160" s="313">
        <f>SUM(J156:J159)</f>
        <v>14575</v>
      </c>
      <c r="K160" s="262"/>
      <c r="L160" s="282">
        <f t="shared" ref="L160" si="69">+J160-F160</f>
        <v>1545</v>
      </c>
      <c r="M160" s="262"/>
      <c r="N160" s="326">
        <f t="shared" ref="N160" si="70">+L160/F160</f>
        <v>0.11857252494244053</v>
      </c>
      <c r="O160" s="260"/>
    </row>
    <row r="161" spans="1:15" ht="20.25" customHeight="1" x14ac:dyDescent="0.25">
      <c r="B161" s="286"/>
      <c r="C161" s="286"/>
      <c r="D161" s="246"/>
      <c r="F161" s="246"/>
      <c r="N161" s="323"/>
    </row>
    <row r="162" spans="1:15" ht="20.25" customHeight="1" x14ac:dyDescent="0.25">
      <c r="A162" s="109" t="s">
        <v>322</v>
      </c>
      <c r="B162" s="109" t="s">
        <v>107</v>
      </c>
      <c r="D162" s="246">
        <v>7568.0280000000002</v>
      </c>
      <c r="E162" s="245" t="e">
        <f>IF(#REF!&gt;#REF!,"Over Budget","Within Budget")</f>
        <v>#REF!</v>
      </c>
      <c r="F162" s="246">
        <v>9000</v>
      </c>
      <c r="G162" s="246">
        <v>12000</v>
      </c>
      <c r="I162" s="246">
        <f>F162*1.03</f>
        <v>9270</v>
      </c>
      <c r="J162" s="246">
        <v>9270</v>
      </c>
      <c r="L162" s="244">
        <f t="shared" ref="L162:L164" si="71">+J162-F162</f>
        <v>270</v>
      </c>
      <c r="N162" s="323">
        <f t="shared" ref="N162:N164" si="72">+L162/F162</f>
        <v>0.03</v>
      </c>
    </row>
    <row r="163" spans="1:15" ht="20.25" customHeight="1" x14ac:dyDescent="0.25">
      <c r="A163" s="109" t="s">
        <v>323</v>
      </c>
      <c r="B163" s="109" t="s">
        <v>108</v>
      </c>
      <c r="D163" s="246">
        <v>756</v>
      </c>
      <c r="E163" s="245" t="e">
        <f>IF(#REF!&gt;#REF!,"Over Budget","Within Budget")</f>
        <v>#REF!</v>
      </c>
      <c r="F163" s="246">
        <v>1000</v>
      </c>
      <c r="G163" s="246">
        <v>1000</v>
      </c>
      <c r="I163" s="246">
        <f>G163*1.03</f>
        <v>1030</v>
      </c>
      <c r="J163" s="246">
        <v>1030</v>
      </c>
      <c r="L163" s="244">
        <f t="shared" si="71"/>
        <v>30</v>
      </c>
      <c r="N163" s="323">
        <f t="shared" si="72"/>
        <v>0.03</v>
      </c>
    </row>
    <row r="164" spans="1:15" ht="20.25" customHeight="1" x14ac:dyDescent="0.25">
      <c r="A164" s="109" t="s">
        <v>324</v>
      </c>
      <c r="B164" s="109" t="s">
        <v>109</v>
      </c>
      <c r="D164" s="246">
        <v>1589</v>
      </c>
      <c r="E164" s="245" t="e">
        <f>IF(#REF!&gt;#REF!,"Over Budget","Within Budget")</f>
        <v>#REF!</v>
      </c>
      <c r="F164" s="246">
        <v>1589</v>
      </c>
      <c r="G164" s="246">
        <v>1589</v>
      </c>
      <c r="I164" s="246">
        <v>1589</v>
      </c>
      <c r="J164" s="246">
        <v>1589</v>
      </c>
      <c r="L164" s="244">
        <f t="shared" si="71"/>
        <v>0</v>
      </c>
      <c r="N164" s="323">
        <f t="shared" si="72"/>
        <v>0</v>
      </c>
    </row>
    <row r="165" spans="1:15" ht="20.25" customHeight="1" x14ac:dyDescent="0.25">
      <c r="D165" s="246"/>
      <c r="F165" s="246"/>
      <c r="L165" s="311"/>
      <c r="N165" s="330"/>
    </row>
    <row r="166" spans="1:15" ht="20.25" customHeight="1" x14ac:dyDescent="0.25">
      <c r="B166" s="288" t="s">
        <v>110</v>
      </c>
      <c r="C166" s="288"/>
      <c r="D166" s="259">
        <f>SUM(D162:D165)</f>
        <v>9913.0280000000002</v>
      </c>
      <c r="E166" s="283" t="e">
        <f>IF(#REF!&gt;#REF!,"Over Budget","Within Budget")</f>
        <v>#REF!</v>
      </c>
      <c r="F166" s="313">
        <v>11589</v>
      </c>
      <c r="G166" s="313">
        <f>SUM(G162:G165)</f>
        <v>14589</v>
      </c>
      <c r="H166" s="313"/>
      <c r="I166" s="313">
        <f>SUM(I162:I165)</f>
        <v>11889</v>
      </c>
      <c r="J166" s="313">
        <f>SUM(J162:J165)</f>
        <v>11889</v>
      </c>
      <c r="K166" s="262"/>
      <c r="L166" s="282">
        <f t="shared" ref="L166" si="73">+J166-F166</f>
        <v>300</v>
      </c>
      <c r="M166" s="262"/>
      <c r="N166" s="326">
        <f t="shared" ref="N166" si="74">+L166/F166</f>
        <v>2.588661661920787E-2</v>
      </c>
      <c r="O166" s="260"/>
    </row>
    <row r="167" spans="1:15" ht="20.25" customHeight="1" x14ac:dyDescent="0.25">
      <c r="D167" s="246"/>
      <c r="F167" s="246"/>
      <c r="N167" s="323"/>
    </row>
    <row r="168" spans="1:15" ht="20.25" customHeight="1" x14ac:dyDescent="0.25">
      <c r="A168" s="109" t="s">
        <v>325</v>
      </c>
      <c r="B168" s="109" t="s">
        <v>111</v>
      </c>
      <c r="D168" s="246">
        <v>250</v>
      </c>
      <c r="E168" s="245" t="e">
        <f>IF(#REF!&gt;#REF!,"Over Budget","Within Budget")</f>
        <v>#REF!</v>
      </c>
      <c r="F168" s="244">
        <v>250</v>
      </c>
      <c r="G168" s="244">
        <v>250</v>
      </c>
      <c r="I168" s="244">
        <v>250</v>
      </c>
      <c r="J168" s="244">
        <v>250</v>
      </c>
      <c r="K168" s="244"/>
      <c r="L168" s="244">
        <f t="shared" ref="L168:L169" si="75">+J168-F168</f>
        <v>0</v>
      </c>
      <c r="M168" s="244"/>
      <c r="N168" s="323">
        <f t="shared" ref="N168:N169" si="76">+L168/F168</f>
        <v>0</v>
      </c>
    </row>
    <row r="169" spans="1:15" ht="20.25" customHeight="1" x14ac:dyDescent="0.25">
      <c r="A169" s="109" t="s">
        <v>326</v>
      </c>
      <c r="B169" s="109" t="s">
        <v>112</v>
      </c>
      <c r="D169" s="246">
        <v>80</v>
      </c>
      <c r="E169" s="245" t="e">
        <f>IF(#REF!&gt;#REF!,"Over Budget","Within Budget")</f>
        <v>#REF!</v>
      </c>
      <c r="F169" s="244">
        <v>80</v>
      </c>
      <c r="G169" s="244">
        <v>80</v>
      </c>
      <c r="I169" s="244">
        <v>80</v>
      </c>
      <c r="J169" s="244">
        <v>80</v>
      </c>
      <c r="K169" s="244"/>
      <c r="L169" s="244">
        <f t="shared" si="75"/>
        <v>0</v>
      </c>
      <c r="M169" s="244"/>
      <c r="N169" s="323">
        <f t="shared" si="76"/>
        <v>0</v>
      </c>
    </row>
    <row r="170" spans="1:15" ht="20.25" customHeight="1" x14ac:dyDescent="0.25">
      <c r="D170" s="260"/>
      <c r="F170" s="260"/>
      <c r="G170" s="262"/>
      <c r="H170" s="262"/>
      <c r="I170" s="260"/>
      <c r="J170" s="260"/>
      <c r="K170" s="260"/>
      <c r="L170" s="311"/>
      <c r="M170" s="260"/>
      <c r="N170" s="327"/>
      <c r="O170" s="260"/>
    </row>
    <row r="171" spans="1:15" ht="20.25" customHeight="1" x14ac:dyDescent="0.25">
      <c r="B171" s="288" t="s">
        <v>113</v>
      </c>
      <c r="C171" s="288"/>
      <c r="D171" s="259">
        <f>SUM(D168:D170)</f>
        <v>330</v>
      </c>
      <c r="E171" s="283" t="e">
        <f>IF(#REF!&gt;#REF!,"Over Budget","Within Budget")</f>
        <v>#REF!</v>
      </c>
      <c r="F171" s="313">
        <v>330</v>
      </c>
      <c r="G171" s="313">
        <f>SUM(G168:G170)</f>
        <v>330</v>
      </c>
      <c r="H171" s="313"/>
      <c r="I171" s="313">
        <f>SUM(I168:I170)</f>
        <v>330</v>
      </c>
      <c r="J171" s="313">
        <f>SUM(J168:J170)</f>
        <v>330</v>
      </c>
      <c r="K171" s="262"/>
      <c r="L171" s="282">
        <f t="shared" ref="L171" si="77">+J171-F171</f>
        <v>0</v>
      </c>
      <c r="M171" s="262"/>
      <c r="N171" s="326">
        <f t="shared" ref="N171" si="78">+L171/F171</f>
        <v>0</v>
      </c>
      <c r="O171" s="260"/>
    </row>
    <row r="172" spans="1:15" ht="20.25" customHeight="1" x14ac:dyDescent="0.25">
      <c r="D172" s="246"/>
      <c r="F172" s="246"/>
      <c r="L172" s="324"/>
      <c r="N172" s="330"/>
    </row>
    <row r="173" spans="1:15" ht="20.25" customHeight="1" x14ac:dyDescent="0.25">
      <c r="A173" s="109" t="s">
        <v>327</v>
      </c>
      <c r="B173" s="287" t="s">
        <v>114</v>
      </c>
      <c r="C173" s="287"/>
      <c r="D173" s="259">
        <v>15000</v>
      </c>
      <c r="E173" s="283" t="e">
        <f>IF(#REF!&gt;#REF!,"Over Budget","Within Budget")</f>
        <v>#REF!</v>
      </c>
      <c r="F173" s="313">
        <v>1000</v>
      </c>
      <c r="G173" s="313">
        <v>1000</v>
      </c>
      <c r="H173" s="313"/>
      <c r="I173" s="313">
        <v>1000</v>
      </c>
      <c r="J173" s="313">
        <v>1000</v>
      </c>
      <c r="K173" s="262"/>
      <c r="L173" s="282">
        <f t="shared" ref="L173" si="79">+J173-F173</f>
        <v>0</v>
      </c>
      <c r="M173" s="262"/>
      <c r="N173" s="326">
        <f t="shared" ref="N173" si="80">+L173/F173</f>
        <v>0</v>
      </c>
      <c r="O173" s="260"/>
    </row>
    <row r="174" spans="1:15" ht="20.25" customHeight="1" x14ac:dyDescent="0.25">
      <c r="D174" s="246" t="s">
        <v>223</v>
      </c>
      <c r="F174" s="246"/>
      <c r="L174" s="324"/>
      <c r="N174" s="325"/>
    </row>
    <row r="175" spans="1:15" ht="20.25" customHeight="1" x14ac:dyDescent="0.25">
      <c r="A175" s="109" t="s">
        <v>328</v>
      </c>
      <c r="B175" s="287" t="s">
        <v>115</v>
      </c>
      <c r="C175" s="287"/>
      <c r="D175" s="259">
        <v>2500</v>
      </c>
      <c r="E175" s="283" t="e">
        <f>IF(#REF!&gt;#REF!,"Over Budget","Within Budget")</f>
        <v>#REF!</v>
      </c>
      <c r="F175" s="313">
        <v>2500</v>
      </c>
      <c r="G175" s="313">
        <v>2500</v>
      </c>
      <c r="H175" s="313"/>
      <c r="I175" s="313">
        <v>2500</v>
      </c>
      <c r="J175" s="313">
        <v>2500</v>
      </c>
      <c r="K175" s="262"/>
      <c r="L175" s="262">
        <f t="shared" ref="L175" si="81">+J175-F175</f>
        <v>0</v>
      </c>
      <c r="M175" s="262"/>
      <c r="N175" s="326">
        <f t="shared" ref="N175" si="82">+L175/F175</f>
        <v>0</v>
      </c>
      <c r="O175" s="260"/>
    </row>
    <row r="176" spans="1:15" ht="20.25" customHeight="1" thickBot="1" x14ac:dyDescent="0.3">
      <c r="D176" s="246"/>
      <c r="E176" s="292"/>
      <c r="F176" s="246"/>
      <c r="L176" s="332"/>
      <c r="N176" s="336"/>
    </row>
    <row r="177" spans="1:15" ht="20.25" customHeight="1" thickBot="1" x14ac:dyDescent="0.3">
      <c r="B177" s="296" t="s">
        <v>116</v>
      </c>
      <c r="C177" s="296"/>
      <c r="D177" s="298">
        <f>SUM(D175+D173+D171+D166+D160+D154+D149+D143+D137+D129+D119+D131)</f>
        <v>959065.44420799997</v>
      </c>
      <c r="E177" s="297" t="e">
        <f>IF(#REF!&gt;#REF!,"Over Budget","Within Budget")</f>
        <v>#REF!</v>
      </c>
      <c r="F177" s="298">
        <f>SUM(F175+F173+F171+F166+F160+F154+F149+F143+F137+F129+F119+F131)</f>
        <v>998777.11456000002</v>
      </c>
      <c r="G177" s="298">
        <f>SUM(G175+G173+G171+G166+G160+G154+G149+G143+G137+G129+G119+G131)</f>
        <v>1041334.3581439999</v>
      </c>
      <c r="H177" s="263"/>
      <c r="I177" s="298">
        <f>SUM(I175+I173+I171+I166+I160+I154+I149+I143+I137+I129+I119+I131)</f>
        <v>1060407.0663883202</v>
      </c>
      <c r="J177" s="298">
        <f>SUM(J175+J173+J171+J166+J160+J154+J149+J143+J137+J129+J119+J131)</f>
        <v>1057313.3325883201</v>
      </c>
      <c r="K177" s="337"/>
      <c r="L177" s="338">
        <f t="shared" ref="L177" si="83">+J177-F177</f>
        <v>58536.218028320116</v>
      </c>
      <c r="M177" s="337"/>
      <c r="N177" s="339">
        <f t="shared" ref="N177" si="84">+L177/F177</f>
        <v>5.8607888762156495E-2</v>
      </c>
      <c r="O177" s="337"/>
    </row>
    <row r="178" spans="1:15" ht="20.25" customHeight="1" x14ac:dyDescent="0.25">
      <c r="B178" s="277"/>
      <c r="C178" s="277"/>
      <c r="D178" s="246"/>
      <c r="F178" s="246"/>
      <c r="N178" s="323"/>
    </row>
    <row r="179" spans="1:15" ht="20.25" customHeight="1" x14ac:dyDescent="0.25">
      <c r="B179" s="248" t="s">
        <v>118</v>
      </c>
      <c r="C179" s="248"/>
      <c r="D179" s="246"/>
      <c r="F179" s="246"/>
      <c r="N179" s="323"/>
    </row>
    <row r="180" spans="1:15" ht="20.25" customHeight="1" x14ac:dyDescent="0.25">
      <c r="A180" s="109" t="s">
        <v>329</v>
      </c>
      <c r="B180" s="109" t="s">
        <v>119</v>
      </c>
      <c r="D180" s="244">
        <v>1500</v>
      </c>
      <c r="E180" s="245" t="e">
        <f>IF(#REF!&gt;#REF!,"Over Budget","Within Budget")</f>
        <v>#REF!</v>
      </c>
      <c r="F180" s="244">
        <v>1500</v>
      </c>
      <c r="G180" s="244">
        <v>1500</v>
      </c>
      <c r="I180" s="244">
        <v>1500</v>
      </c>
      <c r="J180" s="244">
        <v>1500</v>
      </c>
      <c r="K180" s="244"/>
      <c r="L180" s="244">
        <f t="shared" ref="L180:L184" si="85">+J180-F180</f>
        <v>0</v>
      </c>
      <c r="M180" s="244"/>
      <c r="N180" s="323">
        <f t="shared" ref="N180:N186" si="86">+L180/F180</f>
        <v>0</v>
      </c>
    </row>
    <row r="181" spans="1:15" ht="20.25" customHeight="1" x14ac:dyDescent="0.25">
      <c r="A181" s="109" t="s">
        <v>330</v>
      </c>
      <c r="B181" s="109" t="s">
        <v>120</v>
      </c>
      <c r="D181" s="244">
        <v>1000</v>
      </c>
      <c r="E181" s="245" t="e">
        <f>IF(#REF!&gt;#REF!,"Over Budget","Within Budget")</f>
        <v>#REF!</v>
      </c>
      <c r="F181" s="244">
        <v>1000</v>
      </c>
      <c r="G181" s="244">
        <v>1000</v>
      </c>
      <c r="I181" s="244">
        <v>1000</v>
      </c>
      <c r="J181" s="244">
        <v>1000</v>
      </c>
      <c r="K181" s="244"/>
      <c r="L181" s="244">
        <f t="shared" si="85"/>
        <v>0</v>
      </c>
      <c r="M181" s="244"/>
      <c r="N181" s="323">
        <f t="shared" si="86"/>
        <v>0</v>
      </c>
    </row>
    <row r="182" spans="1:15" ht="20.25" customHeight="1" x14ac:dyDescent="0.25">
      <c r="A182" s="109" t="s">
        <v>331</v>
      </c>
      <c r="B182" s="109" t="s">
        <v>121</v>
      </c>
      <c r="D182" s="244">
        <v>1798566</v>
      </c>
      <c r="E182" s="245" t="e">
        <f>IF(#REF!&gt;#REF!,"Over Budget","Within Budget")</f>
        <v>#REF!</v>
      </c>
      <c r="F182" s="244">
        <v>1882251</v>
      </c>
      <c r="G182" s="244">
        <v>1950503</v>
      </c>
      <c r="I182" s="244">
        <v>1950503</v>
      </c>
      <c r="J182" s="244">
        <v>1950503</v>
      </c>
      <c r="K182" s="244"/>
      <c r="L182" s="244">
        <f t="shared" si="85"/>
        <v>68252</v>
      </c>
      <c r="M182" s="244"/>
      <c r="N182" s="323">
        <f t="shared" si="86"/>
        <v>3.6260838751048609E-2</v>
      </c>
    </row>
    <row r="183" spans="1:15" ht="20.25" customHeight="1" x14ac:dyDescent="0.25">
      <c r="A183" s="109" t="s">
        <v>332</v>
      </c>
      <c r="B183" s="109" t="s">
        <v>122</v>
      </c>
      <c r="D183" s="246">
        <v>50219</v>
      </c>
      <c r="E183" s="245" t="e">
        <f>IF(#REF!&gt;#REF!,"Over Budget","Within Budget")</f>
        <v>#REF!</v>
      </c>
      <c r="F183" s="244">
        <v>48461</v>
      </c>
      <c r="G183" s="244">
        <v>59300</v>
      </c>
      <c r="I183" s="244">
        <v>59300</v>
      </c>
      <c r="J183" s="244">
        <v>59300</v>
      </c>
      <c r="K183" s="244"/>
      <c r="L183" s="244">
        <f t="shared" si="85"/>
        <v>10839</v>
      </c>
      <c r="M183" s="244"/>
      <c r="N183" s="323">
        <f t="shared" si="86"/>
        <v>0.22366438992179277</v>
      </c>
    </row>
    <row r="184" spans="1:15" ht="20.25" customHeight="1" x14ac:dyDescent="0.25">
      <c r="A184" s="109" t="s">
        <v>333</v>
      </c>
      <c r="B184" s="109" t="s">
        <v>123</v>
      </c>
      <c r="D184" s="246">
        <v>3843141</v>
      </c>
      <c r="E184" s="245" t="e">
        <f>IF(#REF!&gt;#REF!,"Over Budget","Within Budget")</f>
        <v>#REF!</v>
      </c>
      <c r="F184" s="244">
        <v>3916907</v>
      </c>
      <c r="G184" s="244">
        <v>4067272</v>
      </c>
      <c r="I184" s="244">
        <v>4067272</v>
      </c>
      <c r="J184" s="244">
        <v>4067272</v>
      </c>
      <c r="K184" s="244"/>
      <c r="L184" s="244">
        <f t="shared" si="85"/>
        <v>150365</v>
      </c>
      <c r="M184" s="244"/>
      <c r="N184" s="323">
        <f t="shared" si="86"/>
        <v>3.8388708233307554E-2</v>
      </c>
    </row>
    <row r="185" spans="1:15" ht="20.25" customHeight="1" thickBot="1" x14ac:dyDescent="0.3">
      <c r="D185" s="246"/>
      <c r="E185" s="294"/>
      <c r="F185" s="246"/>
      <c r="L185" s="318"/>
      <c r="N185" s="340"/>
    </row>
    <row r="186" spans="1:15" ht="20.25" customHeight="1" thickBot="1" x14ac:dyDescent="0.3">
      <c r="B186" s="296" t="s">
        <v>124</v>
      </c>
      <c r="C186" s="296"/>
      <c r="D186" s="264">
        <f>SUM(D180:D185)</f>
        <v>5694426</v>
      </c>
      <c r="E186" s="294" t="e">
        <f>IF(#REF!&gt;#REF!,"Over Budget","Within Budget")</f>
        <v>#REF!</v>
      </c>
      <c r="F186" s="298">
        <v>5850119</v>
      </c>
      <c r="G186" s="298">
        <f>SUM(G180:G185)</f>
        <v>6079575</v>
      </c>
      <c r="H186" s="298"/>
      <c r="I186" s="298">
        <f>SUM(I180:I185)</f>
        <v>6079575</v>
      </c>
      <c r="J186" s="298">
        <f>SUM(J180:J185)</f>
        <v>6079575</v>
      </c>
      <c r="K186" s="262"/>
      <c r="L186" s="338">
        <f t="shared" ref="L186" si="87">+J186-F186</f>
        <v>229456</v>
      </c>
      <c r="M186" s="262"/>
      <c r="N186" s="339">
        <f t="shared" si="86"/>
        <v>3.9222450004863151E-2</v>
      </c>
      <c r="O186" s="260"/>
    </row>
    <row r="187" spans="1:15" ht="20.25" customHeight="1" x14ac:dyDescent="0.25">
      <c r="B187" s="286"/>
      <c r="C187" s="286"/>
      <c r="D187" s="260"/>
      <c r="F187" s="246"/>
      <c r="G187" s="262"/>
      <c r="H187" s="262"/>
      <c r="I187" s="260"/>
      <c r="J187" s="260"/>
      <c r="N187" s="329"/>
      <c r="O187" s="260"/>
    </row>
    <row r="188" spans="1:15" ht="20.25" customHeight="1" x14ac:dyDescent="0.25">
      <c r="B188" s="248" t="s">
        <v>125</v>
      </c>
      <c r="C188" s="248"/>
      <c r="D188" s="260"/>
      <c r="F188" s="246"/>
      <c r="G188" s="262"/>
      <c r="H188" s="262"/>
      <c r="I188" s="260"/>
      <c r="J188" s="260"/>
      <c r="N188" s="329"/>
      <c r="O188" s="260"/>
    </row>
    <row r="189" spans="1:15" ht="20.25" customHeight="1" x14ac:dyDescent="0.25">
      <c r="B189" s="248"/>
      <c r="C189" s="248"/>
      <c r="D189" s="260"/>
      <c r="F189" s="246"/>
      <c r="G189" s="262"/>
      <c r="H189" s="262"/>
      <c r="I189" s="260"/>
      <c r="J189" s="260"/>
      <c r="N189" s="329"/>
      <c r="O189" s="260"/>
    </row>
    <row r="190" spans="1:15" ht="20.25" customHeight="1" x14ac:dyDescent="0.25">
      <c r="B190" s="248" t="s">
        <v>126</v>
      </c>
      <c r="C190" s="248"/>
      <c r="D190" s="260"/>
      <c r="F190" s="246"/>
      <c r="G190" s="262"/>
      <c r="H190" s="262"/>
      <c r="I190" s="260"/>
      <c r="J190" s="260"/>
      <c r="N190" s="329"/>
      <c r="O190" s="260"/>
    </row>
    <row r="191" spans="1:15" ht="20.25" customHeight="1" x14ac:dyDescent="0.25">
      <c r="A191" s="109" t="s">
        <v>344</v>
      </c>
      <c r="B191" s="109" t="s">
        <v>127</v>
      </c>
      <c r="D191" s="246">
        <v>32960</v>
      </c>
      <c r="E191" s="245" t="e">
        <f>IF(#REF!&gt;#REF!,"Over Budget","Within Budget")</f>
        <v>#REF!</v>
      </c>
      <c r="F191" s="244">
        <v>32960</v>
      </c>
      <c r="G191" s="244">
        <v>32960</v>
      </c>
      <c r="I191" s="244">
        <v>45000</v>
      </c>
      <c r="J191" s="244">
        <v>45000</v>
      </c>
      <c r="K191" s="244"/>
      <c r="L191" s="244">
        <f t="shared" ref="L191:L203" si="88">+J191-F191</f>
        <v>12040</v>
      </c>
      <c r="M191" s="244"/>
      <c r="N191" s="323">
        <f t="shared" ref="N191:N203" si="89">+L191/F191</f>
        <v>0.36529126213592233</v>
      </c>
    </row>
    <row r="192" spans="1:15" ht="20.25" customHeight="1" x14ac:dyDescent="0.25">
      <c r="A192" s="109" t="s">
        <v>345</v>
      </c>
      <c r="B192" s="109" t="s">
        <v>128</v>
      </c>
      <c r="D192" s="246">
        <v>23175</v>
      </c>
      <c r="E192" s="245" t="e">
        <f>IF(#REF!&gt;#REF!,"Over Budget","Within Budget")</f>
        <v>#REF!</v>
      </c>
      <c r="F192" s="244">
        <v>23175</v>
      </c>
      <c r="G192" s="244">
        <v>23175</v>
      </c>
      <c r="I192" s="244">
        <v>23175</v>
      </c>
      <c r="J192" s="244">
        <v>23175</v>
      </c>
      <c r="K192" s="244"/>
      <c r="L192" s="244">
        <f t="shared" si="88"/>
        <v>0</v>
      </c>
      <c r="M192" s="244"/>
      <c r="N192" s="323">
        <f t="shared" si="89"/>
        <v>0</v>
      </c>
    </row>
    <row r="193" spans="1:15" ht="20.25" customHeight="1" x14ac:dyDescent="0.25">
      <c r="A193" s="109" t="s">
        <v>334</v>
      </c>
      <c r="B193" s="109" t="s">
        <v>129</v>
      </c>
      <c r="D193" s="246">
        <v>81600</v>
      </c>
      <c r="E193" s="245" t="e">
        <f>IF(#REF!&gt;#REF!,"Over Budget","Within Budget")</f>
        <v>#REF!</v>
      </c>
      <c r="F193" s="244">
        <v>91800</v>
      </c>
      <c r="G193" s="244">
        <v>91800</v>
      </c>
      <c r="I193" s="246">
        <f t="shared" ref="I193:I195" si="90">G193*1.03</f>
        <v>94554</v>
      </c>
      <c r="J193" s="246">
        <f t="shared" ref="J193:J195" si="91">I193</f>
        <v>94554</v>
      </c>
      <c r="K193" s="244"/>
      <c r="L193" s="244">
        <f t="shared" si="88"/>
        <v>2754</v>
      </c>
      <c r="M193" s="244"/>
      <c r="N193" s="323">
        <f t="shared" si="89"/>
        <v>0.03</v>
      </c>
    </row>
    <row r="194" spans="1:15" ht="20.25" customHeight="1" x14ac:dyDescent="0.25">
      <c r="A194" s="109" t="s">
        <v>335</v>
      </c>
      <c r="B194" s="109" t="s">
        <v>130</v>
      </c>
      <c r="D194" s="246">
        <v>168327.29680000001</v>
      </c>
      <c r="E194" s="245" t="e">
        <f>IF(#REF!&gt;#REF!,"Over Budget","Within Budget")</f>
        <v>#REF!</v>
      </c>
      <c r="F194" s="244">
        <v>138457.57440000001</v>
      </c>
      <c r="G194" s="244">
        <v>138457.57440000001</v>
      </c>
      <c r="I194" s="246">
        <f t="shared" si="90"/>
        <v>142611.30163200002</v>
      </c>
      <c r="J194" s="246">
        <f t="shared" si="91"/>
        <v>142611.30163200002</v>
      </c>
      <c r="K194" s="244"/>
      <c r="L194" s="244">
        <f t="shared" si="88"/>
        <v>4153.7272320000047</v>
      </c>
      <c r="M194" s="244"/>
      <c r="N194" s="323">
        <f t="shared" si="89"/>
        <v>3.000000000000003E-2</v>
      </c>
    </row>
    <row r="195" spans="1:15" ht="20.25" customHeight="1" x14ac:dyDescent="0.25">
      <c r="A195" s="109" t="s">
        <v>336</v>
      </c>
      <c r="B195" s="109" t="s">
        <v>517</v>
      </c>
      <c r="D195" s="246">
        <v>7287.3736000000008</v>
      </c>
      <c r="E195" s="245" t="e">
        <f>IF(#REF!&gt;#REF!,"Over Budget","Within Budget")</f>
        <v>#REF!</v>
      </c>
      <c r="F195" s="244">
        <v>7287.37</v>
      </c>
      <c r="G195" s="244">
        <v>7287.37</v>
      </c>
      <c r="I195" s="246">
        <f t="shared" si="90"/>
        <v>7505.9911000000002</v>
      </c>
      <c r="J195" s="246">
        <f t="shared" si="91"/>
        <v>7505.9911000000002</v>
      </c>
      <c r="K195" s="244"/>
      <c r="L195" s="244">
        <f t="shared" si="88"/>
        <v>218.6211000000003</v>
      </c>
      <c r="M195" s="244"/>
      <c r="N195" s="323">
        <f t="shared" si="89"/>
        <v>3.0000000000000041E-2</v>
      </c>
    </row>
    <row r="196" spans="1:15" ht="20.25" customHeight="1" x14ac:dyDescent="0.25">
      <c r="A196" s="109" t="s">
        <v>337</v>
      </c>
      <c r="B196" s="109" t="s">
        <v>132</v>
      </c>
      <c r="D196" s="246">
        <v>28141.391199999998</v>
      </c>
      <c r="E196" s="245" t="e">
        <f>IF(#REF!&gt;#REF!,"Over Budget","Within Budget")</f>
        <v>#REF!</v>
      </c>
      <c r="F196" s="244">
        <v>12000</v>
      </c>
      <c r="G196" s="244">
        <v>28141.39</v>
      </c>
      <c r="I196" s="244">
        <v>21736</v>
      </c>
      <c r="J196" s="244">
        <v>21736</v>
      </c>
      <c r="K196" s="244"/>
      <c r="L196" s="244">
        <f t="shared" si="88"/>
        <v>9736</v>
      </c>
      <c r="M196" s="244"/>
      <c r="N196" s="323">
        <f t="shared" si="89"/>
        <v>0.81133333333333335</v>
      </c>
    </row>
    <row r="197" spans="1:15" ht="20.25" customHeight="1" x14ac:dyDescent="0.25">
      <c r="A197" s="109" t="s">
        <v>338</v>
      </c>
      <c r="B197" s="109" t="s">
        <v>133</v>
      </c>
      <c r="D197" s="246">
        <v>2400</v>
      </c>
      <c r="E197" s="245" t="e">
        <f>IF(#REF!&gt;#REF!,"Over Budget","Within Budget")</f>
        <v>#REF!</v>
      </c>
      <c r="F197" s="244">
        <v>2400</v>
      </c>
      <c r="G197" s="244">
        <v>2400</v>
      </c>
      <c r="I197" s="244">
        <v>2400</v>
      </c>
      <c r="J197" s="244">
        <v>2400</v>
      </c>
      <c r="K197" s="244"/>
      <c r="L197" s="244">
        <f t="shared" si="88"/>
        <v>0</v>
      </c>
      <c r="M197" s="244"/>
      <c r="N197" s="323">
        <f t="shared" si="89"/>
        <v>0</v>
      </c>
    </row>
    <row r="198" spans="1:15" ht="20.25" customHeight="1" x14ac:dyDescent="0.25">
      <c r="A198" s="109" t="s">
        <v>339</v>
      </c>
      <c r="B198" s="109" t="s">
        <v>134</v>
      </c>
      <c r="D198" s="246">
        <v>10712</v>
      </c>
      <c r="E198" s="245" t="e">
        <f>IF(#REF!&gt;#REF!,"Over Budget","Within Budget")</f>
        <v>#REF!</v>
      </c>
      <c r="F198" s="244">
        <v>25531.52</v>
      </c>
      <c r="G198" s="244">
        <v>25531.52</v>
      </c>
      <c r="I198" s="246">
        <f t="shared" ref="I198" si="92">G198*1.03</f>
        <v>26297.4656</v>
      </c>
      <c r="J198" s="246">
        <f t="shared" ref="J198" si="93">I198</f>
        <v>26297.4656</v>
      </c>
      <c r="K198" s="244"/>
      <c r="L198" s="244">
        <f t="shared" si="88"/>
        <v>765.9455999999991</v>
      </c>
      <c r="M198" s="244"/>
      <c r="N198" s="323">
        <f t="shared" si="89"/>
        <v>2.9999999999999964E-2</v>
      </c>
    </row>
    <row r="199" spans="1:15" ht="20.25" customHeight="1" x14ac:dyDescent="0.25">
      <c r="A199" s="109" t="s">
        <v>340</v>
      </c>
      <c r="B199" s="109" t="s">
        <v>135</v>
      </c>
      <c r="D199" s="246">
        <v>63139</v>
      </c>
      <c r="E199" s="245" t="e">
        <f>IF(#REF!&gt;#REF!,"Over Budget","Within Budget")</f>
        <v>#REF!</v>
      </c>
      <c r="F199" s="244">
        <v>63139</v>
      </c>
      <c r="G199" s="244">
        <v>66295.95</v>
      </c>
      <c r="I199" s="244">
        <v>66295.95</v>
      </c>
      <c r="J199" s="244">
        <v>66295.95</v>
      </c>
      <c r="K199" s="244"/>
      <c r="L199" s="244">
        <f t="shared" si="88"/>
        <v>3156.9499999999971</v>
      </c>
      <c r="M199" s="244"/>
      <c r="N199" s="323">
        <f t="shared" si="89"/>
        <v>4.9999999999999954E-2</v>
      </c>
    </row>
    <row r="200" spans="1:15" ht="20.25" customHeight="1" x14ac:dyDescent="0.25">
      <c r="A200" s="109" t="s">
        <v>508</v>
      </c>
      <c r="B200" s="109" t="s">
        <v>136</v>
      </c>
      <c r="D200" s="246">
        <v>1200</v>
      </c>
      <c r="E200" s="245" t="e">
        <f>IF(#REF!&gt;#REF!,"Over Budget","Within Budget")</f>
        <v>#REF!</v>
      </c>
      <c r="F200" s="244">
        <v>1200</v>
      </c>
      <c r="G200" s="244">
        <v>1500</v>
      </c>
      <c r="I200" s="244">
        <v>1500</v>
      </c>
      <c r="J200" s="244">
        <v>1500</v>
      </c>
      <c r="K200" s="244"/>
      <c r="L200" s="244">
        <f t="shared" si="88"/>
        <v>300</v>
      </c>
      <c r="M200" s="244"/>
      <c r="N200" s="323">
        <f t="shared" si="89"/>
        <v>0.25</v>
      </c>
    </row>
    <row r="201" spans="1:15" ht="20.25" customHeight="1" x14ac:dyDescent="0.25">
      <c r="A201" s="109" t="s">
        <v>341</v>
      </c>
      <c r="B201" s="109" t="s">
        <v>137</v>
      </c>
      <c r="D201" s="246">
        <v>5000</v>
      </c>
      <c r="E201" s="245" t="e">
        <f>IF(#REF!&gt;#REF!,"Over Budget","Within Budget")</f>
        <v>#REF!</v>
      </c>
      <c r="F201" s="244">
        <v>7000</v>
      </c>
      <c r="G201" s="244">
        <v>7000</v>
      </c>
      <c r="I201" s="244">
        <v>7000</v>
      </c>
      <c r="J201" s="244">
        <v>7000</v>
      </c>
      <c r="K201" s="244"/>
      <c r="L201" s="244">
        <f t="shared" si="88"/>
        <v>0</v>
      </c>
      <c r="M201" s="244"/>
      <c r="N201" s="323">
        <f t="shared" si="89"/>
        <v>0</v>
      </c>
    </row>
    <row r="202" spans="1:15" ht="20.25" customHeight="1" x14ac:dyDescent="0.25">
      <c r="A202" s="109" t="s">
        <v>342</v>
      </c>
      <c r="B202" s="109" t="s">
        <v>522</v>
      </c>
      <c r="D202" s="246">
        <v>1200</v>
      </c>
      <c r="E202" s="245" t="e">
        <f>IF(#REF!&gt;#REF!,"Over Budget","Within Budget")</f>
        <v>#REF!</v>
      </c>
      <c r="F202" s="244">
        <v>1200</v>
      </c>
      <c r="G202" s="244">
        <v>1200</v>
      </c>
      <c r="I202" s="244">
        <v>1200</v>
      </c>
      <c r="J202" s="244">
        <v>1200</v>
      </c>
      <c r="K202" s="244"/>
      <c r="L202" s="244">
        <f t="shared" si="88"/>
        <v>0</v>
      </c>
      <c r="M202" s="244"/>
      <c r="N202" s="323">
        <f t="shared" si="89"/>
        <v>0</v>
      </c>
    </row>
    <row r="203" spans="1:15" ht="20.25" customHeight="1" x14ac:dyDescent="0.25">
      <c r="A203" s="109" t="s">
        <v>343</v>
      </c>
      <c r="B203" s="109" t="s">
        <v>139</v>
      </c>
      <c r="D203" s="246">
        <v>1600</v>
      </c>
      <c r="E203" s="245" t="e">
        <f>IF(#REF!&gt;#REF!,"Over Budget","Within Budget")</f>
        <v>#REF!</v>
      </c>
      <c r="F203" s="244">
        <v>1600</v>
      </c>
      <c r="G203" s="244">
        <v>7100</v>
      </c>
      <c r="I203" s="244">
        <v>1600</v>
      </c>
      <c r="J203" s="244">
        <v>1600</v>
      </c>
      <c r="K203" s="244"/>
      <c r="L203" s="244">
        <f t="shared" si="88"/>
        <v>0</v>
      </c>
      <c r="M203" s="244"/>
      <c r="N203" s="323">
        <f t="shared" si="89"/>
        <v>0</v>
      </c>
    </row>
    <row r="204" spans="1:15" ht="20.25" customHeight="1" x14ac:dyDescent="0.25">
      <c r="D204" s="246"/>
      <c r="F204" s="246"/>
      <c r="L204" s="311"/>
      <c r="N204" s="330"/>
    </row>
    <row r="205" spans="1:15" ht="20.25" customHeight="1" x14ac:dyDescent="0.25">
      <c r="B205" s="288" t="s">
        <v>140</v>
      </c>
      <c r="C205" s="288"/>
      <c r="D205" s="259">
        <f>SUM(D191:D204)</f>
        <v>426742.06160000002</v>
      </c>
      <c r="E205" s="283" t="e">
        <f>IF(#REF!&gt;#REF!,"Over Budget","Within Budget")</f>
        <v>#REF!</v>
      </c>
      <c r="F205" s="313">
        <f>SUM(F191:F203)</f>
        <v>407750.46440000006</v>
      </c>
      <c r="G205" s="313">
        <f>SUM(G191:G204)</f>
        <v>432848.80440000008</v>
      </c>
      <c r="H205" s="313"/>
      <c r="I205" s="313">
        <f>SUM(I191:I204)</f>
        <v>440875.70833200001</v>
      </c>
      <c r="J205" s="313">
        <f>SUM(J191:J204)</f>
        <v>440875.70833200001</v>
      </c>
      <c r="K205" s="262"/>
      <c r="L205" s="282">
        <f t="shared" ref="L205" si="94">+J205-F205</f>
        <v>33125.243931999954</v>
      </c>
      <c r="M205" s="262"/>
      <c r="N205" s="326">
        <f t="shared" ref="N205" si="95">+L205/F205</f>
        <v>8.1239009698599249E-2</v>
      </c>
      <c r="O205" s="260"/>
    </row>
    <row r="206" spans="1:15" ht="20.25" customHeight="1" x14ac:dyDescent="0.25">
      <c r="B206" s="240"/>
      <c r="C206" s="240"/>
      <c r="D206" s="260"/>
      <c r="F206" s="260"/>
      <c r="G206" s="262"/>
      <c r="H206" s="262"/>
      <c r="I206" s="260"/>
      <c r="J206" s="260"/>
      <c r="K206" s="260"/>
      <c r="M206" s="260"/>
      <c r="N206" s="329"/>
      <c r="O206" s="260"/>
    </row>
    <row r="207" spans="1:15" ht="20.25" customHeight="1" x14ac:dyDescent="0.25">
      <c r="A207" s="109" t="s">
        <v>346</v>
      </c>
      <c r="B207" s="109" t="s">
        <v>141</v>
      </c>
      <c r="D207" s="246">
        <v>33701.200000000004</v>
      </c>
      <c r="E207" s="245" t="e">
        <f>IF(#REF!&gt;#REF!,"Over Budget","Within Budget")</f>
        <v>#REF!</v>
      </c>
      <c r="F207" s="244">
        <v>34375.223999999995</v>
      </c>
      <c r="G207" s="244">
        <v>34375.223999999995</v>
      </c>
      <c r="I207" s="246">
        <f t="shared" ref="I207" si="96">G207*1.03</f>
        <v>35406.480719999992</v>
      </c>
      <c r="J207" s="246">
        <f t="shared" ref="J207" si="97">I207</f>
        <v>35406.480719999992</v>
      </c>
      <c r="K207" s="244"/>
      <c r="L207" s="244">
        <f t="shared" ref="L207:L208" si="98">+J207-F207</f>
        <v>1031.2567199999976</v>
      </c>
      <c r="M207" s="244"/>
      <c r="N207" s="323">
        <f t="shared" ref="N207:N208" si="99">+L207/F207</f>
        <v>2.9999999999999933E-2</v>
      </c>
    </row>
    <row r="208" spans="1:15" ht="20.25" customHeight="1" x14ac:dyDescent="0.25">
      <c r="A208" s="109" t="s">
        <v>347</v>
      </c>
      <c r="B208" s="109" t="s">
        <v>142</v>
      </c>
      <c r="D208" s="246">
        <v>45000</v>
      </c>
      <c r="E208" s="245" t="e">
        <f>IF(#REF!&gt;#REF!,"Over Budget","Within Budget")</f>
        <v>#REF!</v>
      </c>
      <c r="F208" s="244">
        <v>45000</v>
      </c>
      <c r="G208" s="244">
        <v>45000</v>
      </c>
      <c r="I208" s="244">
        <v>45000</v>
      </c>
      <c r="J208" s="244">
        <v>45000</v>
      </c>
      <c r="K208" s="244"/>
      <c r="L208" s="244">
        <f t="shared" si="98"/>
        <v>0</v>
      </c>
      <c r="M208" s="244"/>
      <c r="N208" s="323">
        <f t="shared" si="99"/>
        <v>0</v>
      </c>
    </row>
    <row r="209" spans="1:15" ht="20.25" customHeight="1" x14ac:dyDescent="0.25">
      <c r="D209" s="246"/>
      <c r="F209" s="246"/>
      <c r="L209" s="311"/>
      <c r="N209" s="330"/>
    </row>
    <row r="210" spans="1:15" ht="20.25" customHeight="1" x14ac:dyDescent="0.25">
      <c r="B210" s="287" t="s">
        <v>143</v>
      </c>
      <c r="C210" s="287"/>
      <c r="D210" s="259">
        <f>SUM(D207:D209)</f>
        <v>78701.200000000012</v>
      </c>
      <c r="E210" s="283" t="e">
        <f>IF(#REF!&gt;#REF!,"Over Budget","Within Budget")</f>
        <v>#REF!</v>
      </c>
      <c r="F210" s="313">
        <v>79375.223999999987</v>
      </c>
      <c r="G210" s="313">
        <f>SUM(G207:G209)</f>
        <v>79375.223999999987</v>
      </c>
      <c r="H210" s="313"/>
      <c r="I210" s="313">
        <f>SUM(I207:I209)</f>
        <v>80406.480719999992</v>
      </c>
      <c r="J210" s="313">
        <f>SUM(J207:J209)</f>
        <v>80406.480719999992</v>
      </c>
      <c r="K210" s="262"/>
      <c r="L210" s="282">
        <f t="shared" ref="L210" si="100">+J210-F210</f>
        <v>1031.2567200000049</v>
      </c>
      <c r="M210" s="262"/>
      <c r="N210" s="326">
        <f t="shared" ref="N210" si="101">+L210/F210</f>
        <v>1.2992173981140576E-2</v>
      </c>
      <c r="O210" s="260"/>
    </row>
    <row r="211" spans="1:15" ht="20.25" customHeight="1" x14ac:dyDescent="0.25">
      <c r="D211" s="246"/>
      <c r="F211" s="246"/>
      <c r="N211" s="323"/>
    </row>
    <row r="212" spans="1:15" ht="20.25" customHeight="1" x14ac:dyDescent="0.25">
      <c r="A212" s="109" t="s">
        <v>348</v>
      </c>
      <c r="B212" s="109" t="s">
        <v>144</v>
      </c>
      <c r="D212" s="246">
        <v>21548.2592</v>
      </c>
      <c r="E212" s="245" t="e">
        <f>IF(#REF!&gt;#REF!,"Over Budget","Within Budget")</f>
        <v>#REF!</v>
      </c>
      <c r="F212" s="244">
        <v>21979.225199999997</v>
      </c>
      <c r="G212" s="244">
        <v>22000</v>
      </c>
      <c r="I212" s="246">
        <f t="shared" ref="I212:I213" si="102">G212*1.03</f>
        <v>22660</v>
      </c>
      <c r="J212" s="246">
        <f t="shared" ref="J212:J213" si="103">I212</f>
        <v>22660</v>
      </c>
      <c r="K212" s="244"/>
      <c r="L212" s="244">
        <f t="shared" ref="L212:L215" si="104">+J212-F212</f>
        <v>680.77480000000287</v>
      </c>
      <c r="M212" s="244"/>
      <c r="N212" s="323">
        <f t="shared" ref="N212:N214" si="105">+L212/F212</f>
        <v>3.097355770302599E-2</v>
      </c>
    </row>
    <row r="213" spans="1:15" ht="20.25" customHeight="1" x14ac:dyDescent="0.25">
      <c r="A213" s="109" t="s">
        <v>349</v>
      </c>
      <c r="B213" s="278" t="s">
        <v>145</v>
      </c>
      <c r="C213" s="278"/>
      <c r="D213" s="246">
        <v>6616.8024000000005</v>
      </c>
      <c r="E213" s="245" t="e">
        <f>IF(#REF!&gt;#REF!,"Over Budget","Within Budget")</f>
        <v>#REF!</v>
      </c>
      <c r="F213" s="244">
        <v>6749.1360000000004</v>
      </c>
      <c r="G213" s="244">
        <v>6800</v>
      </c>
      <c r="I213" s="246">
        <f t="shared" si="102"/>
        <v>7004</v>
      </c>
      <c r="J213" s="246">
        <f t="shared" si="103"/>
        <v>7004</v>
      </c>
      <c r="K213" s="244"/>
      <c r="L213" s="244">
        <f t="shared" si="104"/>
        <v>254.86399999999958</v>
      </c>
      <c r="M213" s="244"/>
      <c r="N213" s="323">
        <f t="shared" si="105"/>
        <v>3.7762463224922355E-2</v>
      </c>
    </row>
    <row r="214" spans="1:15" ht="20.25" customHeight="1" x14ac:dyDescent="0.25">
      <c r="A214" s="109" t="s">
        <v>350</v>
      </c>
      <c r="B214" s="277" t="s">
        <v>146</v>
      </c>
      <c r="C214" s="277"/>
      <c r="D214" s="246">
        <v>5900</v>
      </c>
      <c r="E214" s="245" t="e">
        <f>IF(#REF!&gt;#REF!,"Over Budget","Within Budget")</f>
        <v>#REF!</v>
      </c>
      <c r="F214" s="244">
        <v>5900</v>
      </c>
      <c r="G214" s="244">
        <v>5900</v>
      </c>
      <c r="I214" s="244">
        <v>5900</v>
      </c>
      <c r="J214" s="244">
        <v>5900</v>
      </c>
      <c r="K214" s="244"/>
      <c r="L214" s="244">
        <f t="shared" si="104"/>
        <v>0</v>
      </c>
      <c r="M214" s="244"/>
      <c r="N214" s="323">
        <f t="shared" si="105"/>
        <v>0</v>
      </c>
    </row>
    <row r="215" spans="1:15" ht="20.25" customHeight="1" x14ac:dyDescent="0.25">
      <c r="B215" s="109" t="s">
        <v>147</v>
      </c>
      <c r="D215" s="246">
        <v>0</v>
      </c>
      <c r="E215" s="245" t="e">
        <f>IF(#REF!&gt;#REF!,"Over Budget","Within Budget")</f>
        <v>#REF!</v>
      </c>
      <c r="F215" s="244">
        <v>0</v>
      </c>
      <c r="G215" s="244">
        <v>0</v>
      </c>
      <c r="I215" s="244">
        <v>0</v>
      </c>
      <c r="J215" s="244">
        <v>0</v>
      </c>
      <c r="K215" s="244"/>
      <c r="L215" s="244">
        <f t="shared" si="104"/>
        <v>0</v>
      </c>
      <c r="M215" s="244"/>
      <c r="N215" s="323">
        <v>0</v>
      </c>
    </row>
    <row r="216" spans="1:15" ht="20.25" customHeight="1" x14ac:dyDescent="0.25">
      <c r="D216" s="246"/>
      <c r="F216" s="246"/>
      <c r="L216" s="311"/>
      <c r="N216" s="330"/>
    </row>
    <row r="217" spans="1:15" ht="20.25" customHeight="1" x14ac:dyDescent="0.25">
      <c r="B217" s="288" t="s">
        <v>148</v>
      </c>
      <c r="C217" s="288"/>
      <c r="D217" s="259">
        <f>SUM(D212:D216)</f>
        <v>34065.061600000001</v>
      </c>
      <c r="E217" s="283" t="e">
        <f>IF(#REF!&gt;#REF!,"Over Budget","Within Budget")</f>
        <v>#REF!</v>
      </c>
      <c r="F217" s="313">
        <v>34628.361199999999</v>
      </c>
      <c r="G217" s="313">
        <f>SUM(G212:G216)</f>
        <v>34700</v>
      </c>
      <c r="H217" s="313"/>
      <c r="I217" s="313">
        <f>SUM(I212:I216)</f>
        <v>35564</v>
      </c>
      <c r="J217" s="313">
        <f>SUM(J212:J216)</f>
        <v>35564</v>
      </c>
      <c r="K217" s="262"/>
      <c r="L217" s="282">
        <f t="shared" ref="L217" si="106">+J217-F217</f>
        <v>935.63880000000063</v>
      </c>
      <c r="M217" s="262"/>
      <c r="N217" s="327">
        <f t="shared" ref="N217" si="107">+L217/F217</f>
        <v>2.7019436311066337E-2</v>
      </c>
      <c r="O217" s="260"/>
    </row>
    <row r="218" spans="1:15" ht="20.25" customHeight="1" thickBot="1" x14ac:dyDescent="0.3">
      <c r="D218" s="246"/>
      <c r="E218" s="292"/>
      <c r="F218" s="246"/>
      <c r="L218" s="332"/>
      <c r="N218" s="336"/>
    </row>
    <row r="219" spans="1:15" ht="20.25" customHeight="1" thickBot="1" x14ac:dyDescent="0.3">
      <c r="B219" s="293" t="s">
        <v>149</v>
      </c>
      <c r="C219" s="293"/>
      <c r="D219" s="261">
        <f>+D205+D210+D217</f>
        <v>539508.32319999998</v>
      </c>
      <c r="E219" s="299" t="e">
        <f>IF(#REF!&gt;#REF!,"Over Budget","Within Budget")</f>
        <v>#REF!</v>
      </c>
      <c r="F219" s="263">
        <f>+F205+F210+F217</f>
        <v>521754.04960000003</v>
      </c>
      <c r="G219" s="263">
        <f>+G205+G210+G217</f>
        <v>546924.02840000007</v>
      </c>
      <c r="H219" s="263"/>
      <c r="I219" s="263">
        <f>+I205+I210+I217</f>
        <v>556846.18905199994</v>
      </c>
      <c r="J219" s="263">
        <f>+J205+J210+J217</f>
        <v>556846.18905199994</v>
      </c>
      <c r="K219" s="337"/>
      <c r="L219" s="338">
        <f t="shared" ref="L219" si="108">+J219-F219</f>
        <v>35092.139451999916</v>
      </c>
      <c r="M219" s="337"/>
      <c r="N219" s="341">
        <f>+L219/I219</f>
        <v>6.3019447994682981E-2</v>
      </c>
      <c r="O219" s="334"/>
    </row>
    <row r="220" spans="1:15" ht="20.25" customHeight="1" x14ac:dyDescent="0.25">
      <c r="B220" s="248"/>
      <c r="C220" s="248"/>
      <c r="D220" s="260"/>
      <c r="F220" s="246"/>
      <c r="G220" s="262"/>
      <c r="H220" s="262"/>
      <c r="I220" s="260"/>
      <c r="J220" s="260"/>
      <c r="N220" s="329"/>
      <c r="O220" s="260"/>
    </row>
    <row r="221" spans="1:15" ht="20.25" customHeight="1" x14ac:dyDescent="0.25">
      <c r="B221" s="248" t="s">
        <v>523</v>
      </c>
      <c r="C221" s="248"/>
      <c r="D221" s="260"/>
      <c r="F221" s="246"/>
      <c r="G221" s="262"/>
      <c r="H221" s="262"/>
      <c r="I221" s="260"/>
      <c r="J221" s="260"/>
      <c r="N221" s="329"/>
      <c r="O221" s="260"/>
    </row>
    <row r="222" spans="1:15" ht="20.25" customHeight="1" x14ac:dyDescent="0.25">
      <c r="B222" s="277"/>
      <c r="C222" s="277"/>
      <c r="D222" s="246"/>
      <c r="F222" s="246"/>
      <c r="N222" s="323"/>
    </row>
    <row r="223" spans="1:15" ht="20.25" customHeight="1" x14ac:dyDescent="0.25">
      <c r="A223" s="109" t="s">
        <v>351</v>
      </c>
      <c r="B223" s="277" t="s">
        <v>151</v>
      </c>
      <c r="C223" s="277"/>
      <c r="D223" s="246">
        <v>3600</v>
      </c>
      <c r="E223" s="245" t="e">
        <f>IF(#REF!&gt;#REF!,"Over Budget","Within Budget")</f>
        <v>#REF!</v>
      </c>
      <c r="F223" s="244">
        <v>3600</v>
      </c>
      <c r="G223" s="244">
        <v>3600</v>
      </c>
      <c r="I223" s="244">
        <v>3600</v>
      </c>
      <c r="J223" s="244">
        <v>3600</v>
      </c>
      <c r="K223" s="244"/>
      <c r="L223" s="244">
        <f t="shared" ref="L223:L227" si="109">+J223-F223</f>
        <v>0</v>
      </c>
      <c r="M223" s="244"/>
      <c r="N223" s="323">
        <f t="shared" ref="N223:N227" si="110">+L223/F223</f>
        <v>0</v>
      </c>
    </row>
    <row r="224" spans="1:15" ht="20.25" customHeight="1" x14ac:dyDescent="0.25">
      <c r="A224" s="109" t="s">
        <v>352</v>
      </c>
      <c r="B224" s="277" t="s">
        <v>152</v>
      </c>
      <c r="C224" s="277"/>
      <c r="D224" s="246">
        <v>12868.7</v>
      </c>
      <c r="E224" s="245" t="e">
        <f>IF(#REF!&gt;#REF!,"Over Budget","Within Budget")</f>
        <v>#REF!</v>
      </c>
      <c r="F224" s="244">
        <v>12868.7</v>
      </c>
      <c r="G224" s="244">
        <v>12868.7</v>
      </c>
      <c r="I224" s="246">
        <f t="shared" ref="I224" si="111">G224*1.03</f>
        <v>13254.761</v>
      </c>
      <c r="J224" s="246">
        <f t="shared" ref="J224" si="112">I224</f>
        <v>13254.761</v>
      </c>
      <c r="K224" s="244"/>
      <c r="L224" s="244">
        <f t="shared" si="109"/>
        <v>386.06099999999969</v>
      </c>
      <c r="M224" s="244"/>
      <c r="N224" s="323">
        <f t="shared" si="110"/>
        <v>2.9999999999999975E-2</v>
      </c>
    </row>
    <row r="225" spans="1:15" ht="20.25" customHeight="1" x14ac:dyDescent="0.25">
      <c r="A225" s="109" t="s">
        <v>353</v>
      </c>
      <c r="B225" s="277" t="s">
        <v>153</v>
      </c>
      <c r="C225" s="277"/>
      <c r="D225" s="244">
        <v>3000</v>
      </c>
      <c r="E225" s="245" t="e">
        <f>IF(#REF!&gt;#REF!,"Over Budget","Within Budget")</f>
        <v>#REF!</v>
      </c>
      <c r="F225" s="244">
        <v>0</v>
      </c>
      <c r="G225" s="244">
        <v>0</v>
      </c>
      <c r="I225" s="244">
        <v>0</v>
      </c>
      <c r="J225" s="244">
        <v>0</v>
      </c>
      <c r="K225" s="244"/>
      <c r="L225" s="244">
        <f t="shared" si="109"/>
        <v>0</v>
      </c>
      <c r="M225" s="244"/>
      <c r="N225" s="323" t="e">
        <f t="shared" si="110"/>
        <v>#DIV/0!</v>
      </c>
    </row>
    <row r="226" spans="1:15" ht="20.25" customHeight="1" x14ac:dyDescent="0.25">
      <c r="A226" s="109" t="s">
        <v>354</v>
      </c>
      <c r="B226" s="277" t="s">
        <v>154</v>
      </c>
      <c r="C226" s="277"/>
      <c r="D226" s="246">
        <v>1250</v>
      </c>
      <c r="E226" s="245" t="e">
        <f>IF(#REF!&gt;#REF!,"Over Budget","Within Budget")</f>
        <v>#REF!</v>
      </c>
      <c r="F226" s="244">
        <v>1250</v>
      </c>
      <c r="G226" s="244">
        <v>1250</v>
      </c>
      <c r="I226" s="244">
        <v>1250</v>
      </c>
      <c r="J226" s="244">
        <v>1250</v>
      </c>
      <c r="K226" s="244"/>
      <c r="L226" s="244">
        <f t="shared" si="109"/>
        <v>0</v>
      </c>
      <c r="M226" s="244"/>
      <c r="N226" s="323">
        <f t="shared" si="110"/>
        <v>0</v>
      </c>
    </row>
    <row r="227" spans="1:15" ht="20.25" customHeight="1" x14ac:dyDescent="0.25">
      <c r="A227" s="109" t="s">
        <v>355</v>
      </c>
      <c r="B227" s="277" t="s">
        <v>155</v>
      </c>
      <c r="C227" s="277"/>
      <c r="D227" s="246">
        <v>6500</v>
      </c>
      <c r="E227" s="245" t="e">
        <f>IF(#REF!&gt;#REF!,"Over Budget","Within Budget")</f>
        <v>#REF!</v>
      </c>
      <c r="F227" s="244">
        <v>6500</v>
      </c>
      <c r="G227" s="244">
        <v>6500</v>
      </c>
      <c r="I227" s="244">
        <v>6500</v>
      </c>
      <c r="J227" s="244">
        <v>6500</v>
      </c>
      <c r="K227" s="244"/>
      <c r="L227" s="244">
        <f t="shared" si="109"/>
        <v>0</v>
      </c>
      <c r="M227" s="244"/>
      <c r="N227" s="323">
        <f t="shared" si="110"/>
        <v>0</v>
      </c>
    </row>
    <row r="228" spans="1:15" ht="20.25" customHeight="1" x14ac:dyDescent="0.25">
      <c r="B228" s="277"/>
      <c r="C228" s="277"/>
      <c r="D228" s="246"/>
      <c r="F228" s="246"/>
      <c r="L228" s="311"/>
      <c r="N228" s="330"/>
    </row>
    <row r="229" spans="1:15" ht="20.25" customHeight="1" x14ac:dyDescent="0.25">
      <c r="B229" s="288" t="s">
        <v>156</v>
      </c>
      <c r="C229" s="288"/>
      <c r="D229" s="259">
        <f>SUM(D223:D227)</f>
        <v>27218.7</v>
      </c>
      <c r="E229" s="283" t="e">
        <f>IF(#REF!&gt;#REF!,"Over Budget","Within Budget")</f>
        <v>#REF!</v>
      </c>
      <c r="F229" s="313">
        <f>SUM(F223:F227)</f>
        <v>24218.7</v>
      </c>
      <c r="G229" s="313">
        <f>SUM(G223:G227)</f>
        <v>24218.7</v>
      </c>
      <c r="H229" s="313"/>
      <c r="I229" s="313">
        <f>SUM(I223:I227)</f>
        <v>24604.760999999999</v>
      </c>
      <c r="J229" s="313">
        <f>SUM(J223:J227)</f>
        <v>24604.760999999999</v>
      </c>
      <c r="K229" s="262"/>
      <c r="L229" s="282">
        <f t="shared" ref="L229" si="113">+J229-F229</f>
        <v>386.06099999999788</v>
      </c>
      <c r="M229" s="262"/>
      <c r="N229" s="326">
        <f t="shared" ref="N229" si="114">+L229/F229</f>
        <v>1.594061613546548E-2</v>
      </c>
      <c r="O229" s="260"/>
    </row>
    <row r="230" spans="1:15" ht="20.25" customHeight="1" x14ac:dyDescent="0.25">
      <c r="B230" s="277"/>
      <c r="C230" s="277"/>
      <c r="D230" s="246"/>
      <c r="F230" s="246"/>
      <c r="N230" s="323"/>
    </row>
    <row r="231" spans="1:15" ht="20.25" customHeight="1" x14ac:dyDescent="0.25">
      <c r="A231" s="109" t="s">
        <v>357</v>
      </c>
      <c r="B231" s="277" t="s">
        <v>157</v>
      </c>
      <c r="C231" s="277"/>
      <c r="D231" s="246">
        <v>31533.9856</v>
      </c>
      <c r="E231" s="245" t="e">
        <f>IF(#REF!&gt;#REF!,"Over Budget","Within Budget")</f>
        <v>#REF!</v>
      </c>
      <c r="F231" s="244">
        <v>32164.669800000003</v>
      </c>
      <c r="G231" s="244">
        <v>32164.669800000003</v>
      </c>
      <c r="I231" s="246">
        <f t="shared" ref="I231" si="115">G231*1.03</f>
        <v>33129.609894000001</v>
      </c>
      <c r="J231" s="246">
        <f t="shared" ref="J231" si="116">I231</f>
        <v>33129.609894000001</v>
      </c>
      <c r="K231" s="244"/>
      <c r="L231" s="244">
        <f t="shared" ref="L231:L233" si="117">+J231-F231</f>
        <v>964.94009399999777</v>
      </c>
      <c r="M231" s="244"/>
      <c r="N231" s="323">
        <f t="shared" ref="N231:N233" si="118">+L231/F231</f>
        <v>2.9999999999999926E-2</v>
      </c>
    </row>
    <row r="232" spans="1:15" ht="20.25" customHeight="1" x14ac:dyDescent="0.25">
      <c r="A232" s="109" t="s">
        <v>358</v>
      </c>
      <c r="B232" s="277" t="s">
        <v>158</v>
      </c>
      <c r="C232" s="277"/>
      <c r="D232" s="246">
        <v>15000</v>
      </c>
      <c r="E232" s="245" t="e">
        <f>IF(#REF!&gt;#REF!,"Over Budget","Within Budget")</f>
        <v>#REF!</v>
      </c>
      <c r="F232" s="244">
        <v>15000</v>
      </c>
      <c r="G232" s="244">
        <v>15000</v>
      </c>
      <c r="I232" s="244">
        <v>15000</v>
      </c>
      <c r="J232" s="244">
        <v>15000</v>
      </c>
      <c r="K232" s="244"/>
      <c r="L232" s="244">
        <f t="shared" si="117"/>
        <v>0</v>
      </c>
      <c r="M232" s="244"/>
      <c r="N232" s="323">
        <f t="shared" si="118"/>
        <v>0</v>
      </c>
    </row>
    <row r="233" spans="1:15" ht="20.25" customHeight="1" x14ac:dyDescent="0.25">
      <c r="A233" s="109" t="s">
        <v>359</v>
      </c>
      <c r="B233" s="277" t="s">
        <v>159</v>
      </c>
      <c r="C233" s="277"/>
      <c r="D233" s="246">
        <v>138138.32</v>
      </c>
      <c r="E233" s="245" t="e">
        <f>IF(#REF!&gt;#REF!,"Over Budget","Within Budget")</f>
        <v>#REF!</v>
      </c>
      <c r="F233" s="244">
        <v>138138.32</v>
      </c>
      <c r="G233" s="244">
        <v>138138.32</v>
      </c>
      <c r="I233" s="244">
        <v>138138.32</v>
      </c>
      <c r="J233" s="244">
        <v>138138.32</v>
      </c>
      <c r="K233" s="244"/>
      <c r="L233" s="244">
        <f t="shared" si="117"/>
        <v>0</v>
      </c>
      <c r="M233" s="244"/>
      <c r="N233" s="323">
        <f t="shared" si="118"/>
        <v>0</v>
      </c>
    </row>
    <row r="234" spans="1:15" ht="20.25" customHeight="1" x14ac:dyDescent="0.25">
      <c r="B234" s="277"/>
      <c r="C234" s="277"/>
      <c r="D234" s="246"/>
      <c r="F234" s="246"/>
      <c r="L234" s="311"/>
      <c r="N234" s="330"/>
    </row>
    <row r="235" spans="1:15" ht="20.25" customHeight="1" x14ac:dyDescent="0.25">
      <c r="B235" s="288" t="s">
        <v>160</v>
      </c>
      <c r="C235" s="288"/>
      <c r="D235" s="259">
        <f>SUM(D231:D233)</f>
        <v>184672.30560000002</v>
      </c>
      <c r="E235" s="283" t="e">
        <f>IF(#REF!&gt;#REF!,"Over Budget","Within Budget")</f>
        <v>#REF!</v>
      </c>
      <c r="F235" s="313">
        <v>185302.98980000001</v>
      </c>
      <c r="G235" s="313">
        <f>SUM(G231:G233)</f>
        <v>185302.98980000001</v>
      </c>
      <c r="H235" s="313"/>
      <c r="I235" s="313">
        <f>SUM(I231:I233)</f>
        <v>186267.929894</v>
      </c>
      <c r="J235" s="313">
        <f>SUM(J231:J233)</f>
        <v>186267.929894</v>
      </c>
      <c r="K235" s="262"/>
      <c r="L235" s="282">
        <f t="shared" ref="L235" si="119">+J235-F235</f>
        <v>964.94009399999049</v>
      </c>
      <c r="M235" s="262"/>
      <c r="N235" s="326">
        <f t="shared" ref="N235" si="120">+L235/F235</f>
        <v>5.2073638695277567E-3</v>
      </c>
      <c r="O235" s="260"/>
    </row>
    <row r="236" spans="1:15" ht="20.25" customHeight="1" x14ac:dyDescent="0.25">
      <c r="B236" s="286"/>
      <c r="C236" s="286"/>
      <c r="D236" s="260"/>
      <c r="F236" s="260"/>
      <c r="G236" s="262"/>
      <c r="H236" s="262"/>
      <c r="I236" s="260"/>
      <c r="J236" s="260"/>
      <c r="K236" s="260"/>
      <c r="M236" s="260"/>
      <c r="N236" s="329"/>
      <c r="O236" s="260"/>
    </row>
    <row r="237" spans="1:15" ht="20.25" customHeight="1" x14ac:dyDescent="0.25">
      <c r="A237" s="109" t="s">
        <v>375</v>
      </c>
      <c r="B237" s="109" t="s">
        <v>161</v>
      </c>
      <c r="D237" s="246">
        <v>1600</v>
      </c>
      <c r="E237" s="245" t="e">
        <f>IF(#REF!&gt;#REF!,"Over Budget","Within Budget")</f>
        <v>#REF!</v>
      </c>
      <c r="F237" s="244">
        <v>1600</v>
      </c>
      <c r="G237" s="244">
        <v>1600</v>
      </c>
      <c r="I237" s="244">
        <v>1600</v>
      </c>
      <c r="J237" s="244">
        <v>1600</v>
      </c>
      <c r="K237" s="244"/>
      <c r="L237" s="244">
        <f t="shared" ref="L237:L241" si="121">+J237-F237</f>
        <v>0</v>
      </c>
      <c r="M237" s="244"/>
      <c r="N237" s="323">
        <f t="shared" ref="N237:N241" si="122">+L237/F237</f>
        <v>0</v>
      </c>
    </row>
    <row r="238" spans="1:15" ht="20.25" customHeight="1" x14ac:dyDescent="0.25">
      <c r="A238" s="109" t="s">
        <v>509</v>
      </c>
      <c r="B238" s="109" t="s">
        <v>162</v>
      </c>
      <c r="D238" s="246">
        <v>12384</v>
      </c>
      <c r="E238" s="245" t="e">
        <f>IF(#REF!&gt;#REF!,"Over Budget","Within Budget")</f>
        <v>#REF!</v>
      </c>
      <c r="F238" s="244">
        <v>15912</v>
      </c>
      <c r="G238" s="244">
        <v>15912</v>
      </c>
      <c r="I238" s="246">
        <f t="shared" ref="I238" si="123">G238*1.03</f>
        <v>16389.36</v>
      </c>
      <c r="J238" s="246">
        <f t="shared" ref="J238" si="124">I238</f>
        <v>16389.36</v>
      </c>
      <c r="K238" s="244"/>
      <c r="L238" s="244">
        <f t="shared" si="121"/>
        <v>477.36000000000058</v>
      </c>
      <c r="M238" s="244"/>
      <c r="N238" s="323">
        <f t="shared" si="122"/>
        <v>3.0000000000000037E-2</v>
      </c>
    </row>
    <row r="239" spans="1:15" ht="20.25" customHeight="1" x14ac:dyDescent="0.25">
      <c r="A239" s="109" t="s">
        <v>376</v>
      </c>
      <c r="B239" s="109" t="s">
        <v>518</v>
      </c>
      <c r="D239" s="246">
        <v>955</v>
      </c>
      <c r="E239" s="245" t="e">
        <f>IF(#REF!&gt;#REF!,"Over Budget","Within Budget")</f>
        <v>#REF!</v>
      </c>
      <c r="F239" s="244">
        <v>955</v>
      </c>
      <c r="G239" s="244">
        <v>955</v>
      </c>
      <c r="I239" s="244">
        <v>955</v>
      </c>
      <c r="J239" s="244">
        <v>955</v>
      </c>
      <c r="K239" s="244"/>
      <c r="L239" s="244">
        <f t="shared" si="121"/>
        <v>0</v>
      </c>
      <c r="M239" s="244"/>
      <c r="N239" s="323">
        <f t="shared" si="122"/>
        <v>0</v>
      </c>
    </row>
    <row r="240" spans="1:15" ht="20.25" hidden="1" customHeight="1" x14ac:dyDescent="0.25">
      <c r="A240" s="109" t="s">
        <v>377</v>
      </c>
      <c r="B240" s="109" t="s">
        <v>164</v>
      </c>
      <c r="D240" s="246">
        <v>0</v>
      </c>
      <c r="E240" s="245" t="e">
        <f>IF(#REF!&gt;#REF!,"Over Budget","Within Budget")</f>
        <v>#REF!</v>
      </c>
      <c r="F240" s="244">
        <v>0</v>
      </c>
      <c r="G240" s="244">
        <v>0</v>
      </c>
      <c r="I240" s="244">
        <v>0</v>
      </c>
      <c r="J240" s="244">
        <v>0</v>
      </c>
      <c r="K240" s="244"/>
      <c r="L240" s="244">
        <f t="shared" si="121"/>
        <v>0</v>
      </c>
      <c r="M240" s="244"/>
      <c r="N240" s="323">
        <v>0</v>
      </c>
    </row>
    <row r="241" spans="1:15" ht="20.25" customHeight="1" x14ac:dyDescent="0.25">
      <c r="A241" s="109" t="s">
        <v>378</v>
      </c>
      <c r="B241" s="109" t="s">
        <v>165</v>
      </c>
      <c r="D241" s="246">
        <v>3500</v>
      </c>
      <c r="E241" s="245" t="e">
        <f>IF(#REF!&gt;#REF!,"Over Budget","Within Budget")</f>
        <v>#REF!</v>
      </c>
      <c r="F241" s="244">
        <v>5000</v>
      </c>
      <c r="G241" s="244">
        <v>5000</v>
      </c>
      <c r="I241" s="244">
        <v>5000</v>
      </c>
      <c r="J241" s="244">
        <v>5000</v>
      </c>
      <c r="K241" s="244"/>
      <c r="L241" s="244">
        <f t="shared" si="121"/>
        <v>0</v>
      </c>
      <c r="M241" s="244"/>
      <c r="N241" s="323">
        <f t="shared" si="122"/>
        <v>0</v>
      </c>
    </row>
    <row r="242" spans="1:15" ht="20.25" customHeight="1" x14ac:dyDescent="0.25">
      <c r="D242" s="246"/>
      <c r="F242" s="246"/>
      <c r="L242" s="311"/>
      <c r="N242" s="330"/>
    </row>
    <row r="243" spans="1:15" ht="20.25" customHeight="1" x14ac:dyDescent="0.25">
      <c r="B243" s="288" t="s">
        <v>166</v>
      </c>
      <c r="C243" s="288"/>
      <c r="D243" s="259">
        <f>SUM(D237:D242)</f>
        <v>18439</v>
      </c>
      <c r="E243" s="283" t="e">
        <f>IF(#REF!&gt;#REF!,"Over Budget","Within Budget")</f>
        <v>#REF!</v>
      </c>
      <c r="F243" s="313">
        <v>23467</v>
      </c>
      <c r="G243" s="313">
        <f>SUM(G237:G242)</f>
        <v>23467</v>
      </c>
      <c r="H243" s="313"/>
      <c r="I243" s="313">
        <f>SUM(I237:I242)</f>
        <v>23944.36</v>
      </c>
      <c r="J243" s="313">
        <f>SUM(J237:J242)</f>
        <v>23944.36</v>
      </c>
      <c r="K243" s="262"/>
      <c r="L243" s="282">
        <f t="shared" ref="L243" si="125">+J243-F243</f>
        <v>477.36000000000058</v>
      </c>
      <c r="M243" s="262"/>
      <c r="N243" s="326">
        <f t="shared" ref="N243" si="126">+L243/F243</f>
        <v>2.034175650914052E-2</v>
      </c>
      <c r="O243" s="260"/>
    </row>
    <row r="244" spans="1:15" ht="20.25" customHeight="1" x14ac:dyDescent="0.25">
      <c r="D244" s="246"/>
      <c r="F244" s="246"/>
      <c r="N244" s="323"/>
    </row>
    <row r="245" spans="1:15" ht="20.25" customHeight="1" x14ac:dyDescent="0.25">
      <c r="A245" s="109" t="s">
        <v>379</v>
      </c>
      <c r="B245" s="109" t="s">
        <v>167</v>
      </c>
      <c r="D245" s="246">
        <v>5744.8456000000006</v>
      </c>
      <c r="E245" s="245" t="e">
        <f>IF(#REF!&gt;#REF!,"Over Budget","Within Budget")</f>
        <v>#REF!</v>
      </c>
      <c r="F245" s="246">
        <v>5859.7425120000007</v>
      </c>
      <c r="G245" s="246">
        <v>5859.74</v>
      </c>
      <c r="I245" s="246">
        <f t="shared" ref="I245" si="127">G245*1.03</f>
        <v>6035.5321999999996</v>
      </c>
      <c r="J245" s="246">
        <f t="shared" ref="J245" si="128">I245</f>
        <v>6035.5321999999996</v>
      </c>
      <c r="L245" s="244">
        <f t="shared" ref="L245:L247" si="129">+J245-F245</f>
        <v>175.78968799999893</v>
      </c>
      <c r="N245" s="323">
        <f t="shared" ref="N245:N247" si="130">+L245/F245</f>
        <v>2.9999558451587967E-2</v>
      </c>
    </row>
    <row r="246" spans="1:15" ht="20.25" customHeight="1" x14ac:dyDescent="0.25">
      <c r="A246" s="109" t="s">
        <v>381</v>
      </c>
      <c r="B246" s="109" t="s">
        <v>168</v>
      </c>
      <c r="D246" s="246">
        <v>300</v>
      </c>
      <c r="E246" s="245" t="e">
        <f>IF(#REF!&gt;#REF!,"Over Budget","Within Budget")</f>
        <v>#REF!</v>
      </c>
      <c r="F246" s="246">
        <v>300</v>
      </c>
      <c r="G246" s="246">
        <v>300</v>
      </c>
      <c r="I246" s="246">
        <v>300</v>
      </c>
      <c r="J246" s="246">
        <v>300</v>
      </c>
      <c r="L246" s="244">
        <f t="shared" si="129"/>
        <v>0</v>
      </c>
      <c r="N246" s="323">
        <f t="shared" si="130"/>
        <v>0</v>
      </c>
    </row>
    <row r="247" spans="1:15" ht="20.25" customHeight="1" x14ac:dyDescent="0.25">
      <c r="A247" s="109" t="s">
        <v>382</v>
      </c>
      <c r="B247" s="109" t="s">
        <v>169</v>
      </c>
      <c r="D247" s="246">
        <v>85000</v>
      </c>
      <c r="E247" s="245" t="e">
        <f>IF(#REF!&gt;#REF!,"Over Budget","Within Budget")</f>
        <v>#REF!</v>
      </c>
      <c r="F247" s="246">
        <v>85000</v>
      </c>
      <c r="G247" s="246">
        <v>85000</v>
      </c>
      <c r="I247" s="246">
        <v>85000</v>
      </c>
      <c r="J247" s="246">
        <v>85000</v>
      </c>
      <c r="L247" s="244">
        <f t="shared" si="129"/>
        <v>0</v>
      </c>
      <c r="N247" s="323">
        <f t="shared" si="130"/>
        <v>0</v>
      </c>
    </row>
    <row r="248" spans="1:15" ht="20.25" customHeight="1" x14ac:dyDescent="0.25">
      <c r="D248" s="246"/>
      <c r="F248" s="246"/>
      <c r="L248" s="311"/>
      <c r="N248" s="330"/>
    </row>
    <row r="249" spans="1:15" ht="20.25" customHeight="1" x14ac:dyDescent="0.25">
      <c r="B249" s="288" t="s">
        <v>170</v>
      </c>
      <c r="C249" s="288"/>
      <c r="D249" s="259">
        <f>SUM(D245:D248)</f>
        <v>91044.845600000001</v>
      </c>
      <c r="E249" s="283" t="e">
        <f>IF(#REF!&gt;#REF!,"Over Budget","Within Budget")</f>
        <v>#REF!</v>
      </c>
      <c r="F249" s="313">
        <v>91159.742511999997</v>
      </c>
      <c r="G249" s="313">
        <f>SUM(G245:G248)</f>
        <v>91159.74</v>
      </c>
      <c r="H249" s="313"/>
      <c r="I249" s="313">
        <f>SUM(I245:I248)</f>
        <v>91335.532200000001</v>
      </c>
      <c r="J249" s="313">
        <f>SUM(J245:J248)</f>
        <v>91335.532200000001</v>
      </c>
      <c r="K249" s="262"/>
      <c r="L249" s="262">
        <f t="shared" ref="L249" si="131">+J249-F249</f>
        <v>175.78968800000439</v>
      </c>
      <c r="M249" s="262"/>
      <c r="N249" s="329">
        <f t="shared" ref="N249" si="132">+L249/F249</f>
        <v>1.9283697293996191E-3</v>
      </c>
      <c r="O249" s="260"/>
    </row>
    <row r="250" spans="1:15" ht="20.25" customHeight="1" thickBot="1" x14ac:dyDescent="0.3">
      <c r="B250" s="286"/>
      <c r="C250" s="286"/>
      <c r="D250" s="246"/>
      <c r="E250" s="292"/>
      <c r="F250" s="246"/>
      <c r="L250" s="332"/>
      <c r="N250" s="336"/>
    </row>
    <row r="251" spans="1:15" ht="20.25" customHeight="1" thickBot="1" x14ac:dyDescent="0.3">
      <c r="B251" s="300" t="s">
        <v>521</v>
      </c>
      <c r="C251" s="300"/>
      <c r="D251" s="263">
        <f>+D229+D235+D243+D249</f>
        <v>321374.85120000003</v>
      </c>
      <c r="E251" s="297" t="e">
        <f>IF(#REF!&gt;#REF!,"Over Budget","Within Budget")</f>
        <v>#REF!</v>
      </c>
      <c r="F251" s="263">
        <f>+F229+F235+F243+F249</f>
        <v>324148.43231200002</v>
      </c>
      <c r="G251" s="263">
        <f>+G229+G235+G243+G249</f>
        <v>324148.42980000004</v>
      </c>
      <c r="H251" s="263"/>
      <c r="I251" s="263">
        <f>+I229+I235+I243+I249</f>
        <v>326152.583094</v>
      </c>
      <c r="J251" s="263">
        <f>+J229+J235+J243+J249</f>
        <v>326152.583094</v>
      </c>
      <c r="K251" s="337"/>
      <c r="L251" s="338">
        <f t="shared" ref="L251" si="133">+J251-F251</f>
        <v>2004.1507819999824</v>
      </c>
      <c r="M251" s="337"/>
      <c r="N251" s="339">
        <f t="shared" ref="N251" si="134">+L251/F251</f>
        <v>6.1828180617913434E-3</v>
      </c>
      <c r="O251" s="337"/>
    </row>
    <row r="252" spans="1:15" ht="20.25" customHeight="1" x14ac:dyDescent="0.25">
      <c r="B252" s="277"/>
      <c r="C252" s="277"/>
      <c r="D252" s="246"/>
      <c r="F252" s="246"/>
      <c r="N252" s="323"/>
    </row>
    <row r="253" spans="1:15" ht="20.25" customHeight="1" x14ac:dyDescent="0.25">
      <c r="B253" s="248" t="s">
        <v>172</v>
      </c>
      <c r="C253" s="248"/>
      <c r="D253" s="246"/>
      <c r="F253" s="246"/>
      <c r="N253" s="323"/>
    </row>
    <row r="254" spans="1:15" ht="20.25" customHeight="1" x14ac:dyDescent="0.25">
      <c r="B254" s="277"/>
      <c r="C254" s="277"/>
      <c r="D254" s="246"/>
      <c r="F254" s="246"/>
      <c r="N254" s="323"/>
    </row>
    <row r="255" spans="1:15" ht="20.25" customHeight="1" x14ac:dyDescent="0.25">
      <c r="A255" s="109" t="s">
        <v>383</v>
      </c>
      <c r="B255" s="109" t="s">
        <v>173</v>
      </c>
      <c r="D255" s="246">
        <v>67080</v>
      </c>
      <c r="E255" s="245" t="e">
        <f>IF(#REF!&gt;#REF!,"Over Budget","Within Budget")</f>
        <v>#REF!</v>
      </c>
      <c r="F255" s="244">
        <v>68421.600000000006</v>
      </c>
      <c r="G255" s="244">
        <v>73421.600000000006</v>
      </c>
      <c r="I255" s="244">
        <f>G255*1.03</f>
        <v>75624.248000000007</v>
      </c>
      <c r="J255" s="244">
        <v>75624.25</v>
      </c>
      <c r="K255" s="244"/>
      <c r="L255" s="244">
        <f t="shared" ref="L255:L263" si="135">+J255-F255</f>
        <v>7202.6499999999942</v>
      </c>
      <c r="M255" s="244"/>
      <c r="N255" s="323">
        <f t="shared" ref="N255:N262" si="136">+L255/F255</f>
        <v>0.10526865785073709</v>
      </c>
    </row>
    <row r="256" spans="1:15" ht="20.25" customHeight="1" x14ac:dyDescent="0.25">
      <c r="A256" s="109" t="s">
        <v>510</v>
      </c>
      <c r="B256" s="109" t="s">
        <v>174</v>
      </c>
      <c r="D256" s="246">
        <v>12196.0488</v>
      </c>
      <c r="E256" s="245" t="e">
        <f>IF(#REF!&gt;#REF!,"Over Budget","Within Budget")</f>
        <v>#REF!</v>
      </c>
      <c r="F256" s="244">
        <v>12439.971</v>
      </c>
      <c r="G256" s="244">
        <v>12439.971</v>
      </c>
      <c r="I256" s="246">
        <f t="shared" ref="I256:I258" si="137">G256*1.03</f>
        <v>12813.17013</v>
      </c>
      <c r="J256" s="246">
        <f t="shared" ref="J256:J258" si="138">I256</f>
        <v>12813.17013</v>
      </c>
      <c r="K256" s="244"/>
      <c r="L256" s="244">
        <f t="shared" si="135"/>
        <v>373.19913000000088</v>
      </c>
      <c r="M256" s="244"/>
      <c r="N256" s="323">
        <f t="shared" si="136"/>
        <v>3.0000000000000072E-2</v>
      </c>
    </row>
    <row r="257" spans="1:15" ht="20.25" customHeight="1" x14ac:dyDescent="0.25">
      <c r="A257" s="109" t="s">
        <v>384</v>
      </c>
      <c r="B257" s="109" t="s">
        <v>175</v>
      </c>
      <c r="D257" s="246">
        <v>26554.6528</v>
      </c>
      <c r="E257" s="245" t="e">
        <f>IF(#REF!&gt;#REF!,"Over Budget","Within Budget")</f>
        <v>#REF!</v>
      </c>
      <c r="F257" s="244">
        <v>27085.743000000002</v>
      </c>
      <c r="G257" s="244">
        <v>27085.743000000002</v>
      </c>
      <c r="I257" s="246">
        <f t="shared" si="137"/>
        <v>27898.315290000002</v>
      </c>
      <c r="J257" s="246">
        <f t="shared" si="138"/>
        <v>27898.315290000002</v>
      </c>
      <c r="K257" s="244"/>
      <c r="L257" s="244">
        <f t="shared" si="135"/>
        <v>812.57229000000007</v>
      </c>
      <c r="M257" s="244"/>
      <c r="N257" s="323">
        <f t="shared" si="136"/>
        <v>0.03</v>
      </c>
    </row>
    <row r="258" spans="1:15" ht="20.25" customHeight="1" x14ac:dyDescent="0.25">
      <c r="A258" s="109" t="s">
        <v>385</v>
      </c>
      <c r="B258" s="109" t="s">
        <v>176</v>
      </c>
      <c r="D258" s="246">
        <v>2892.2400000000002</v>
      </c>
      <c r="E258" s="245" t="e">
        <f>IF(#REF!&gt;#REF!,"Over Budget","Within Budget")</f>
        <v>#REF!</v>
      </c>
      <c r="F258" s="244">
        <v>2950.0847999999996</v>
      </c>
      <c r="G258" s="244">
        <v>2950.0847999999996</v>
      </c>
      <c r="I258" s="246">
        <f t="shared" si="137"/>
        <v>3038.5873439999996</v>
      </c>
      <c r="J258" s="246">
        <f t="shared" si="138"/>
        <v>3038.5873439999996</v>
      </c>
      <c r="K258" s="244"/>
      <c r="L258" s="244">
        <f t="shared" si="135"/>
        <v>88.502543999999943</v>
      </c>
      <c r="M258" s="244"/>
      <c r="N258" s="323">
        <f t="shared" si="136"/>
        <v>2.9999999999999985E-2</v>
      </c>
    </row>
    <row r="259" spans="1:15" ht="20.25" customHeight="1" x14ac:dyDescent="0.25">
      <c r="A259" s="109" t="s">
        <v>386</v>
      </c>
      <c r="B259" s="109" t="s">
        <v>534</v>
      </c>
      <c r="D259" s="246">
        <v>44374.720000000001</v>
      </c>
      <c r="E259" s="245" t="e">
        <f>IF(#REF!&gt;#REF!,"Over Budget","Within Budget")</f>
        <v>#REF!</v>
      </c>
      <c r="F259" s="244">
        <v>45262.214400000004</v>
      </c>
      <c r="G259" s="244">
        <v>45262.21</v>
      </c>
      <c r="I259" s="244">
        <v>45262.21</v>
      </c>
      <c r="J259" s="244">
        <v>45262.21</v>
      </c>
      <c r="K259" s="244"/>
      <c r="L259" s="244">
        <f t="shared" si="135"/>
        <v>-4.4000000052619725E-3</v>
      </c>
      <c r="M259" s="244"/>
      <c r="N259" s="323">
        <f t="shared" si="136"/>
        <v>-9.7211328778071715E-8</v>
      </c>
    </row>
    <row r="260" spans="1:15" ht="20.25" customHeight="1" x14ac:dyDescent="0.25">
      <c r="A260" s="109" t="s">
        <v>387</v>
      </c>
      <c r="B260" s="109" t="s">
        <v>180</v>
      </c>
      <c r="D260" s="246">
        <v>2500</v>
      </c>
      <c r="E260" s="245" t="e">
        <f>IF(#REF!&gt;#REF!,"Over Budget","Within Budget")</f>
        <v>#REF!</v>
      </c>
      <c r="F260" s="244">
        <v>2500</v>
      </c>
      <c r="G260" s="244">
        <v>1500</v>
      </c>
      <c r="I260" s="244">
        <v>0</v>
      </c>
      <c r="J260" s="244">
        <v>0</v>
      </c>
      <c r="K260" s="244"/>
      <c r="L260" s="244">
        <f t="shared" si="135"/>
        <v>-2500</v>
      </c>
      <c r="M260" s="244"/>
      <c r="N260" s="323">
        <f t="shared" si="136"/>
        <v>-1</v>
      </c>
    </row>
    <row r="261" spans="1:15" ht="20.25" customHeight="1" x14ac:dyDescent="0.25">
      <c r="A261" s="109" t="s">
        <v>388</v>
      </c>
      <c r="B261" s="109" t="s">
        <v>177</v>
      </c>
      <c r="D261" s="246">
        <v>19000</v>
      </c>
      <c r="E261" s="245" t="e">
        <f>IF(#REF!&gt;#REF!,"Over Budget","Within Budget")</f>
        <v>#REF!</v>
      </c>
      <c r="F261" s="244">
        <v>19000</v>
      </c>
      <c r="G261" s="244">
        <v>19000</v>
      </c>
      <c r="I261" s="244">
        <v>19000</v>
      </c>
      <c r="J261" s="244">
        <v>19000</v>
      </c>
      <c r="K261" s="244"/>
      <c r="L261" s="244">
        <f t="shared" si="135"/>
        <v>0</v>
      </c>
      <c r="M261" s="244"/>
      <c r="N261" s="323">
        <f t="shared" si="136"/>
        <v>0</v>
      </c>
    </row>
    <row r="262" spans="1:15" ht="20.25" customHeight="1" x14ac:dyDescent="0.25">
      <c r="A262" s="109" t="s">
        <v>389</v>
      </c>
      <c r="B262" s="109" t="s">
        <v>178</v>
      </c>
      <c r="D262" s="246">
        <v>43000</v>
      </c>
      <c r="E262" s="245" t="e">
        <f>IF(#REF!&gt;#REF!,"Over Budget","Within Budget")</f>
        <v>#REF!</v>
      </c>
      <c r="F262" s="244">
        <v>43000</v>
      </c>
      <c r="G262" s="244">
        <v>43800</v>
      </c>
      <c r="I262" s="244">
        <v>43000</v>
      </c>
      <c r="J262" s="244">
        <v>43000</v>
      </c>
      <c r="K262" s="244"/>
      <c r="L262" s="244">
        <f t="shared" si="135"/>
        <v>0</v>
      </c>
      <c r="M262" s="244"/>
      <c r="N262" s="323">
        <f t="shared" si="136"/>
        <v>0</v>
      </c>
    </row>
    <row r="263" spans="1:15" ht="20.25" hidden="1" customHeight="1" x14ac:dyDescent="0.25">
      <c r="A263" s="109" t="s">
        <v>224</v>
      </c>
      <c r="B263" s="109" t="s">
        <v>179</v>
      </c>
      <c r="D263" s="246">
        <v>0</v>
      </c>
      <c r="E263" s="245" t="e">
        <f>IF(#REF!&gt;#REF!,"Over Budget","Within Budget")</f>
        <v>#REF!</v>
      </c>
      <c r="F263" s="244">
        <v>0</v>
      </c>
      <c r="G263" s="244">
        <v>0</v>
      </c>
      <c r="I263" s="244">
        <v>0</v>
      </c>
      <c r="J263" s="244">
        <v>0</v>
      </c>
      <c r="K263" s="244"/>
      <c r="L263" s="244">
        <f t="shared" si="135"/>
        <v>0</v>
      </c>
      <c r="M263" s="244"/>
      <c r="N263" s="323">
        <v>0</v>
      </c>
    </row>
    <row r="264" spans="1:15" ht="20.25" customHeight="1" x14ac:dyDescent="0.25">
      <c r="D264" s="246"/>
      <c r="F264" s="246"/>
      <c r="L264" s="311"/>
      <c r="N264" s="330"/>
    </row>
    <row r="265" spans="1:15" ht="20.25" customHeight="1" x14ac:dyDescent="0.25">
      <c r="B265" s="288" t="s">
        <v>181</v>
      </c>
      <c r="C265" s="288"/>
      <c r="D265" s="259">
        <f>SUM(D254:D263)</f>
        <v>217597.66159999999</v>
      </c>
      <c r="E265" s="283" t="e">
        <f>IF(#REF!&gt;#REF!,"Over Budget","Within Budget")</f>
        <v>#REF!</v>
      </c>
      <c r="F265" s="313">
        <v>220601.76840000003</v>
      </c>
      <c r="G265" s="313">
        <f>SUM(G255:G263)</f>
        <v>225459.60880000002</v>
      </c>
      <c r="H265" s="313"/>
      <c r="I265" s="313">
        <f>SUM(I255:I263)</f>
        <v>226636.530764</v>
      </c>
      <c r="J265" s="313">
        <f>SUM(J255:J263)</f>
        <v>226636.532764</v>
      </c>
      <c r="K265" s="262"/>
      <c r="L265" s="282">
        <f t="shared" ref="L265" si="139">+J265-F265</f>
        <v>6034.7643639999733</v>
      </c>
      <c r="M265" s="262"/>
      <c r="N265" s="326">
        <f t="shared" ref="N265" si="140">+L265/F265</f>
        <v>2.7355920162242781E-2</v>
      </c>
      <c r="O265" s="260"/>
    </row>
    <row r="266" spans="1:15" ht="20.25" customHeight="1" x14ac:dyDescent="0.25">
      <c r="D266" s="246"/>
      <c r="F266" s="246"/>
      <c r="N266" s="323"/>
    </row>
    <row r="267" spans="1:15" ht="20.25" customHeight="1" x14ac:dyDescent="0.25">
      <c r="A267" s="109" t="s">
        <v>390</v>
      </c>
      <c r="B267" s="109" t="s">
        <v>182</v>
      </c>
      <c r="D267" s="246">
        <v>8631</v>
      </c>
      <c r="E267" s="245" t="e">
        <f>IF(#REF!&gt;#REF!,"Over Budget","Within Budget")</f>
        <v>#REF!</v>
      </c>
      <c r="F267" s="244">
        <v>9698.2000000000007</v>
      </c>
      <c r="G267" s="244">
        <v>10244</v>
      </c>
      <c r="I267" s="244">
        <v>10244</v>
      </c>
      <c r="J267" s="244">
        <v>10244</v>
      </c>
      <c r="K267" s="244"/>
      <c r="L267" s="244">
        <f t="shared" ref="L267:L268" si="141">+J267-F267</f>
        <v>545.79999999999927</v>
      </c>
      <c r="M267" s="244"/>
      <c r="N267" s="323">
        <f t="shared" ref="N267:N268" si="142">+L267/F267</f>
        <v>5.627848466725776E-2</v>
      </c>
    </row>
    <row r="268" spans="1:15" ht="20.25" customHeight="1" x14ac:dyDescent="0.25">
      <c r="A268" s="109" t="s">
        <v>391</v>
      </c>
      <c r="B268" s="109" t="s">
        <v>183</v>
      </c>
      <c r="D268" s="246">
        <v>3000</v>
      </c>
      <c r="E268" s="245" t="e">
        <f>IF(#REF!&gt;#REF!,"Over Budget","Within Budget")</f>
        <v>#REF!</v>
      </c>
      <c r="F268" s="244">
        <v>3000</v>
      </c>
      <c r="G268" s="244">
        <v>3000</v>
      </c>
      <c r="I268" s="244">
        <v>3000</v>
      </c>
      <c r="J268" s="244">
        <v>3000</v>
      </c>
      <c r="K268" s="244"/>
      <c r="L268" s="244">
        <f t="shared" si="141"/>
        <v>0</v>
      </c>
      <c r="M268" s="244"/>
      <c r="N268" s="323">
        <f t="shared" si="142"/>
        <v>0</v>
      </c>
    </row>
    <row r="269" spans="1:15" ht="20.25" customHeight="1" x14ac:dyDescent="0.25">
      <c r="D269" s="246"/>
      <c r="F269" s="246"/>
      <c r="L269" s="311"/>
      <c r="N269" s="330"/>
    </row>
    <row r="270" spans="1:15" ht="20.25" customHeight="1" x14ac:dyDescent="0.25">
      <c r="B270" s="288" t="s">
        <v>184</v>
      </c>
      <c r="C270" s="288"/>
      <c r="D270" s="259">
        <f>SUM(D267:D269)</f>
        <v>11631</v>
      </c>
      <c r="E270" s="283" t="e">
        <f>IF(#REF!&gt;#REF!,"Over Budget","Within Budget")</f>
        <v>#REF!</v>
      </c>
      <c r="F270" s="313">
        <v>12698.2</v>
      </c>
      <c r="G270" s="313">
        <f>SUM(G267:G269)</f>
        <v>13244</v>
      </c>
      <c r="H270" s="313"/>
      <c r="I270" s="313">
        <f>SUM(I267:I269)</f>
        <v>13244</v>
      </c>
      <c r="J270" s="313">
        <f>SUM(J267:J269)</f>
        <v>13244</v>
      </c>
      <c r="K270" s="262"/>
      <c r="L270" s="282">
        <f t="shared" ref="L270" si="143">+J270-F270</f>
        <v>545.79999999999927</v>
      </c>
      <c r="M270" s="262"/>
      <c r="N270" s="326">
        <f t="shared" ref="N270" si="144">+L270/F270</f>
        <v>4.2982469956371706E-2</v>
      </c>
      <c r="O270" s="260"/>
    </row>
    <row r="271" spans="1:15" ht="20.25" customHeight="1" x14ac:dyDescent="0.25">
      <c r="D271" s="246"/>
      <c r="F271" s="246"/>
      <c r="N271" s="323"/>
    </row>
    <row r="272" spans="1:15" ht="20.25" customHeight="1" x14ac:dyDescent="0.25">
      <c r="A272" s="109" t="s">
        <v>393</v>
      </c>
      <c r="B272" s="109" t="s">
        <v>185</v>
      </c>
      <c r="D272" s="246">
        <v>2000</v>
      </c>
      <c r="E272" s="245" t="e">
        <f>IF(#REF!&gt;#REF!,"Over Budget","Within Budget")</f>
        <v>#REF!</v>
      </c>
      <c r="F272" s="244">
        <v>2000</v>
      </c>
      <c r="G272" s="244">
        <v>2000</v>
      </c>
      <c r="I272" s="244">
        <v>2000</v>
      </c>
      <c r="J272" s="244">
        <v>2000</v>
      </c>
      <c r="K272" s="244"/>
      <c r="L272" s="244">
        <f t="shared" ref="L272:L273" si="145">+J272-F272</f>
        <v>0</v>
      </c>
      <c r="M272" s="244"/>
      <c r="N272" s="323">
        <f t="shared" ref="N272:N273" si="146">+L272/F272</f>
        <v>0</v>
      </c>
    </row>
    <row r="273" spans="1:15" ht="20.25" customHeight="1" x14ac:dyDescent="0.25">
      <c r="A273" s="109" t="s">
        <v>511</v>
      </c>
      <c r="B273" s="109" t="s">
        <v>186</v>
      </c>
      <c r="D273" s="246">
        <v>6000</v>
      </c>
      <c r="E273" s="245" t="e">
        <f>IF(#REF!&gt;#REF!,"Over Budget","Within Budget")</f>
        <v>#REF!</v>
      </c>
      <c r="F273" s="244">
        <v>6000</v>
      </c>
      <c r="G273" s="244">
        <v>6000</v>
      </c>
      <c r="I273" s="244">
        <v>6000</v>
      </c>
      <c r="J273" s="244">
        <v>6000</v>
      </c>
      <c r="K273" s="244"/>
      <c r="L273" s="244">
        <f t="shared" si="145"/>
        <v>0</v>
      </c>
      <c r="M273" s="244"/>
      <c r="N273" s="323">
        <f t="shared" si="146"/>
        <v>0</v>
      </c>
    </row>
    <row r="274" spans="1:15" ht="20.25" customHeight="1" x14ac:dyDescent="0.25">
      <c r="D274" s="246"/>
      <c r="F274" s="246"/>
      <c r="L274" s="311"/>
      <c r="N274" s="330"/>
    </row>
    <row r="275" spans="1:15" ht="20.25" customHeight="1" x14ac:dyDescent="0.25">
      <c r="B275" s="301" t="s">
        <v>187</v>
      </c>
      <c r="C275" s="301"/>
      <c r="D275" s="256">
        <f>SUM(D272:D274)</f>
        <v>8000</v>
      </c>
      <c r="E275" s="302" t="e">
        <f>IF(#REF!&gt;#REF!,"Over Budget","Within Budget")</f>
        <v>#REF!</v>
      </c>
      <c r="F275" s="282">
        <v>8000</v>
      </c>
      <c r="G275" s="282">
        <f>SUM(G272:G274)</f>
        <v>8000</v>
      </c>
      <c r="H275" s="282"/>
      <c r="I275" s="282">
        <f>SUM(I272:I274)</f>
        <v>8000</v>
      </c>
      <c r="J275" s="282">
        <f>SUM(J272:J274)</f>
        <v>8000</v>
      </c>
      <c r="K275" s="262"/>
      <c r="L275" s="282">
        <f t="shared" ref="L275" si="147">+J275-F275</f>
        <v>0</v>
      </c>
      <c r="M275" s="262"/>
      <c r="N275" s="326">
        <f t="shared" ref="N275" si="148">+L275/F275</f>
        <v>0</v>
      </c>
      <c r="O275" s="260"/>
    </row>
    <row r="276" spans="1:15" ht="20.25" customHeight="1" thickBot="1" x14ac:dyDescent="0.3">
      <c r="B276" s="303"/>
      <c r="C276" s="303"/>
      <c r="D276" s="266"/>
      <c r="E276" s="294"/>
      <c r="F276" s="266"/>
      <c r="G276" s="318"/>
      <c r="H276" s="318"/>
      <c r="I276" s="266"/>
      <c r="J276" s="266"/>
      <c r="L276" s="332"/>
      <c r="N276" s="336"/>
    </row>
    <row r="277" spans="1:15" ht="20.25" customHeight="1" thickBot="1" x14ac:dyDescent="0.3">
      <c r="A277" s="109" t="s">
        <v>394</v>
      </c>
      <c r="B277" s="303" t="s">
        <v>188</v>
      </c>
      <c r="C277" s="303"/>
      <c r="D277" s="267">
        <v>3500</v>
      </c>
      <c r="E277" s="294" t="e">
        <f>IF(#REF!&gt;#REF!,"Over Budget","Within Budget")</f>
        <v>#REF!</v>
      </c>
      <c r="F277" s="267">
        <v>3500</v>
      </c>
      <c r="G277" s="267">
        <v>3500</v>
      </c>
      <c r="H277" s="342"/>
      <c r="I277" s="267">
        <v>5000</v>
      </c>
      <c r="J277" s="267">
        <v>5000</v>
      </c>
      <c r="K277" s="260"/>
      <c r="L277" s="338">
        <f t="shared" ref="L277" si="149">+J277-F277</f>
        <v>1500</v>
      </c>
      <c r="M277" s="260"/>
      <c r="N277" s="339">
        <f t="shared" ref="N277" si="150">+L277/F277</f>
        <v>0.42857142857142855</v>
      </c>
      <c r="O277" s="260"/>
    </row>
    <row r="278" spans="1:15" ht="20.25" customHeight="1" x14ac:dyDescent="0.25">
      <c r="B278" s="240"/>
      <c r="C278" s="240"/>
      <c r="D278" s="246"/>
      <c r="F278" s="246"/>
      <c r="N278" s="323"/>
    </row>
    <row r="279" spans="1:15" ht="20.25" customHeight="1" x14ac:dyDescent="0.25">
      <c r="A279" s="109" t="s">
        <v>395</v>
      </c>
      <c r="B279" s="278" t="s">
        <v>189</v>
      </c>
      <c r="C279" s="278"/>
      <c r="D279" s="246">
        <v>8860</v>
      </c>
      <c r="E279" s="245" t="e">
        <f>IF(#REF!&gt;#REF!,"Over Budget","Within Budget")</f>
        <v>#REF!</v>
      </c>
      <c r="F279" s="244">
        <v>8860</v>
      </c>
      <c r="G279" s="244">
        <v>8860</v>
      </c>
      <c r="I279" s="244">
        <v>8860</v>
      </c>
      <c r="J279" s="244">
        <v>8860</v>
      </c>
      <c r="K279" s="244"/>
      <c r="L279" s="244">
        <f t="shared" ref="L279" si="151">+J279-F279</f>
        <v>0</v>
      </c>
      <c r="M279" s="244"/>
      <c r="N279" s="323">
        <f t="shared" ref="N279" si="152">+L279/F279</f>
        <v>0</v>
      </c>
    </row>
    <row r="280" spans="1:15" ht="20.25" customHeight="1" x14ac:dyDescent="0.25">
      <c r="B280" s="278"/>
      <c r="C280" s="278"/>
      <c r="D280" s="246"/>
      <c r="F280" s="246"/>
      <c r="L280" s="311"/>
      <c r="N280" s="330"/>
    </row>
    <row r="281" spans="1:15" ht="20.25" customHeight="1" x14ac:dyDescent="0.25">
      <c r="B281" s="301" t="s">
        <v>190</v>
      </c>
      <c r="C281" s="301"/>
      <c r="D281" s="256">
        <f>SUM(D279:D279)</f>
        <v>8860</v>
      </c>
      <c r="E281" s="302" t="e">
        <f>IF(#REF!&gt;#REF!,"Over Budget","Within Budget")</f>
        <v>#REF!</v>
      </c>
      <c r="F281" s="282">
        <v>8860</v>
      </c>
      <c r="G281" s="282">
        <f>SUM(G279:G279)</f>
        <v>8860</v>
      </c>
      <c r="H281" s="282"/>
      <c r="I281" s="282">
        <f>SUM(I279:I279)</f>
        <v>8860</v>
      </c>
      <c r="J281" s="282">
        <f>SUM(J279:J279)</f>
        <v>8860</v>
      </c>
      <c r="K281" s="262"/>
      <c r="L281" s="282">
        <f t="shared" ref="L281" si="153">+J281-F281</f>
        <v>0</v>
      </c>
      <c r="M281" s="262"/>
      <c r="N281" s="329">
        <f t="shared" ref="N281" si="154">+L281/F281</f>
        <v>0</v>
      </c>
      <c r="O281" s="260"/>
    </row>
    <row r="282" spans="1:15" ht="20.25" customHeight="1" thickBot="1" x14ac:dyDescent="0.3">
      <c r="B282" s="240"/>
      <c r="C282" s="240"/>
      <c r="D282" s="260"/>
      <c r="E282" s="294"/>
      <c r="F282" s="246"/>
      <c r="G282" s="262"/>
      <c r="H282" s="262"/>
      <c r="I282" s="260"/>
      <c r="J282" s="260"/>
      <c r="L282" s="332"/>
      <c r="N282" s="343"/>
      <c r="O282" s="260"/>
    </row>
    <row r="283" spans="1:15" ht="20.25" customHeight="1" thickBot="1" x14ac:dyDescent="0.3">
      <c r="B283" s="293" t="s">
        <v>191</v>
      </c>
      <c r="C283" s="293"/>
      <c r="D283" s="261">
        <f>SUM(D277,D275,D270,D265,D281)</f>
        <v>249588.66159999999</v>
      </c>
      <c r="E283" s="294" t="e">
        <f>IF(#REF!&gt;#REF!,"Over Budget","Within Budget")</f>
        <v>#REF!</v>
      </c>
      <c r="F283" s="261">
        <v>253717.81320000003</v>
      </c>
      <c r="G283" s="261">
        <f>SUM(G277,G275,G270,G265,G281)</f>
        <v>259063.60880000002</v>
      </c>
      <c r="H283" s="263"/>
      <c r="I283" s="261">
        <f>SUM(I277,I275,I270,I265,I281)</f>
        <v>261740.530764</v>
      </c>
      <c r="J283" s="261">
        <f>SUM(J277,J275,J270,J265,J281)</f>
        <v>261740.532764</v>
      </c>
      <c r="K283" s="334"/>
      <c r="L283" s="338">
        <f t="shared" ref="L283" si="155">+J283-F283</f>
        <v>8022.71956399997</v>
      </c>
      <c r="M283" s="334"/>
      <c r="N283" s="339">
        <f t="shared" ref="N283" si="156">+L283/F283</f>
        <v>3.1620639728893771E-2</v>
      </c>
      <c r="O283" s="334"/>
    </row>
    <row r="284" spans="1:15" ht="20.25" customHeight="1" x14ac:dyDescent="0.25">
      <c r="B284" s="277"/>
      <c r="C284" s="277"/>
      <c r="D284" s="246"/>
      <c r="F284" s="246"/>
      <c r="N284" s="323"/>
    </row>
    <row r="285" spans="1:15" ht="20.25" customHeight="1" x14ac:dyDescent="0.25">
      <c r="B285" s="248" t="s">
        <v>192</v>
      </c>
      <c r="C285" s="248"/>
      <c r="D285" s="246"/>
      <c r="F285" s="246"/>
      <c r="N285" s="323"/>
    </row>
    <row r="286" spans="1:15" ht="20.25" customHeight="1" x14ac:dyDescent="0.25">
      <c r="B286" s="277"/>
      <c r="C286" s="277"/>
      <c r="D286" s="246"/>
      <c r="F286" s="246"/>
      <c r="N286" s="323"/>
    </row>
    <row r="287" spans="1:15" ht="20.25" customHeight="1" x14ac:dyDescent="0.25">
      <c r="B287" s="240" t="s">
        <v>193</v>
      </c>
      <c r="C287" s="240"/>
      <c r="D287" s="246"/>
      <c r="F287" s="246"/>
      <c r="N287" s="323"/>
    </row>
    <row r="288" spans="1:15" ht="20.25" customHeight="1" x14ac:dyDescent="0.25">
      <c r="A288" s="109" t="s">
        <v>398</v>
      </c>
      <c r="B288" s="109" t="s">
        <v>194</v>
      </c>
      <c r="D288" s="244">
        <v>23949</v>
      </c>
      <c r="E288" s="245" t="e">
        <f>IF(#REF!&gt;#REF!,"Over Budget","Within Budget")</f>
        <v>#REF!</v>
      </c>
      <c r="F288" s="244">
        <v>25083</v>
      </c>
      <c r="G288" s="244">
        <v>26271</v>
      </c>
      <c r="I288" s="244">
        <v>26271</v>
      </c>
      <c r="J288" s="244">
        <v>26271</v>
      </c>
      <c r="K288" s="244"/>
      <c r="L288" s="244">
        <f t="shared" ref="L288:L293" si="157">+J288-F288</f>
        <v>1188</v>
      </c>
      <c r="M288" s="244"/>
      <c r="N288" s="323">
        <f t="shared" ref="N288:N293" si="158">+L288/F288</f>
        <v>4.7362755651237889E-2</v>
      </c>
    </row>
    <row r="289" spans="1:15" ht="20.25" customHeight="1" x14ac:dyDescent="0.25">
      <c r="A289" s="109" t="s">
        <v>396</v>
      </c>
      <c r="B289" s="109" t="s">
        <v>195</v>
      </c>
      <c r="D289" s="244">
        <v>34277</v>
      </c>
      <c r="E289" s="245" t="e">
        <f>IF(#REF!&gt;#REF!,"Over Budget","Within Budget")</f>
        <v>#REF!</v>
      </c>
      <c r="F289" s="244">
        <v>35900</v>
      </c>
      <c r="G289" s="244">
        <v>37600</v>
      </c>
      <c r="I289" s="244">
        <v>37600</v>
      </c>
      <c r="J289" s="244">
        <v>37600</v>
      </c>
      <c r="K289" s="244"/>
      <c r="L289" s="244">
        <f t="shared" si="157"/>
        <v>1700</v>
      </c>
      <c r="M289" s="244"/>
      <c r="N289" s="323">
        <f t="shared" si="158"/>
        <v>4.7353760445682451E-2</v>
      </c>
    </row>
    <row r="290" spans="1:15" ht="20.25" customHeight="1" x14ac:dyDescent="0.25">
      <c r="A290" s="109" t="s">
        <v>397</v>
      </c>
      <c r="B290" s="109" t="s">
        <v>196</v>
      </c>
      <c r="D290" s="244">
        <v>8434</v>
      </c>
      <c r="E290" s="245" t="e">
        <f>IF(#REF!&gt;#REF!,"Over Budget","Within Budget")</f>
        <v>#REF!</v>
      </c>
      <c r="F290" s="244">
        <v>8603.2000000000007</v>
      </c>
      <c r="G290" s="244">
        <v>8776.1200000000008</v>
      </c>
      <c r="I290" s="244">
        <v>8776.1200000000008</v>
      </c>
      <c r="J290" s="244">
        <v>8776.1200000000008</v>
      </c>
      <c r="K290" s="244"/>
      <c r="L290" s="244">
        <f t="shared" si="157"/>
        <v>172.92000000000007</v>
      </c>
      <c r="M290" s="244"/>
      <c r="N290" s="323">
        <f t="shared" si="158"/>
        <v>2.0099497861260932E-2</v>
      </c>
    </row>
    <row r="291" spans="1:15" ht="20.25" customHeight="1" x14ac:dyDescent="0.25">
      <c r="A291" s="109" t="s">
        <v>402</v>
      </c>
      <c r="B291" s="109" t="s">
        <v>197</v>
      </c>
      <c r="D291" s="244">
        <v>21827</v>
      </c>
      <c r="E291" s="245" t="e">
        <f>IF(#REF!&gt;#REF!,"Over Budget","Within Budget")</f>
        <v>#REF!</v>
      </c>
      <c r="F291" s="244">
        <v>20692.240000000002</v>
      </c>
      <c r="G291" s="244">
        <v>19504.32</v>
      </c>
      <c r="I291" s="244">
        <v>19504.32</v>
      </c>
      <c r="J291" s="244">
        <v>19504.32</v>
      </c>
      <c r="K291" s="244"/>
      <c r="L291" s="244">
        <f t="shared" si="157"/>
        <v>-1187.9200000000019</v>
      </c>
      <c r="M291" s="244"/>
      <c r="N291" s="323">
        <f t="shared" si="158"/>
        <v>-5.7408961040467429E-2</v>
      </c>
    </row>
    <row r="292" spans="1:15" ht="20.25" customHeight="1" x14ac:dyDescent="0.25">
      <c r="A292" s="109" t="s">
        <v>400</v>
      </c>
      <c r="B292" s="109" t="s">
        <v>199</v>
      </c>
      <c r="D292" s="244">
        <v>31239</v>
      </c>
      <c r="E292" s="245" t="e">
        <f>IF(#REF!&gt;#REF!,"Over Budget","Within Budget")</f>
        <v>#REF!</v>
      </c>
      <c r="F292" s="244">
        <v>29615.24</v>
      </c>
      <c r="G292" s="244">
        <v>27915.02</v>
      </c>
      <c r="I292" s="244">
        <v>27915.02</v>
      </c>
      <c r="J292" s="244">
        <v>27915.02</v>
      </c>
      <c r="K292" s="244"/>
      <c r="L292" s="244">
        <f t="shared" si="157"/>
        <v>-1700.2200000000012</v>
      </c>
      <c r="M292" s="244"/>
      <c r="N292" s="323">
        <f t="shared" si="158"/>
        <v>-5.741030631526204E-2</v>
      </c>
    </row>
    <row r="293" spans="1:15" ht="20.25" customHeight="1" x14ac:dyDescent="0.25">
      <c r="A293" s="109" t="s">
        <v>401</v>
      </c>
      <c r="B293" s="109" t="s">
        <v>200</v>
      </c>
      <c r="D293" s="244">
        <v>2117</v>
      </c>
      <c r="E293" s="245" t="e">
        <f>IF(#REF!&gt;#REF!,"Over Budget","Within Budget")</f>
        <v>#REF!</v>
      </c>
      <c r="F293" s="244">
        <v>1946.56</v>
      </c>
      <c r="G293" s="244">
        <v>1773.64</v>
      </c>
      <c r="I293" s="244">
        <v>1773.64</v>
      </c>
      <c r="J293" s="244">
        <v>1773.64</v>
      </c>
      <c r="K293" s="244"/>
      <c r="L293" s="244">
        <f t="shared" si="157"/>
        <v>-172.91999999999985</v>
      </c>
      <c r="M293" s="244"/>
      <c r="N293" s="323">
        <f t="shared" si="158"/>
        <v>-8.8833634719710591E-2</v>
      </c>
    </row>
    <row r="294" spans="1:15" ht="20.25" customHeight="1" x14ac:dyDescent="0.25">
      <c r="D294" s="246"/>
      <c r="F294" s="246"/>
      <c r="L294" s="311"/>
      <c r="N294" s="330"/>
    </row>
    <row r="295" spans="1:15" ht="20.25" customHeight="1" x14ac:dyDescent="0.25">
      <c r="B295" s="290" t="s">
        <v>201</v>
      </c>
      <c r="C295" s="290"/>
      <c r="D295" s="259">
        <f>SUM(D288:D294)</f>
        <v>121843</v>
      </c>
      <c r="E295" s="283" t="e">
        <f>IF(#REF!&gt;#REF!,"Over Budget","Within Budget")</f>
        <v>#REF!</v>
      </c>
      <c r="F295" s="313">
        <v>121840.24</v>
      </c>
      <c r="G295" s="313">
        <f>SUM(G288:G294)</f>
        <v>121840.1</v>
      </c>
      <c r="H295" s="313"/>
      <c r="I295" s="313">
        <f>SUM(I288:I294)</f>
        <v>121840.1</v>
      </c>
      <c r="J295" s="313">
        <f>SUM(J288:J294)</f>
        <v>121840.1</v>
      </c>
      <c r="K295" s="262"/>
      <c r="L295" s="282">
        <f t="shared" ref="L295" si="159">+J295-F295</f>
        <v>-0.13999999999941792</v>
      </c>
      <c r="M295" s="262"/>
      <c r="N295" s="326">
        <f t="shared" ref="N295" si="160">+L295/F295</f>
        <v>-1.1490456683228621E-6</v>
      </c>
      <c r="O295" s="260"/>
    </row>
    <row r="296" spans="1:15" ht="20.25" customHeight="1" x14ac:dyDescent="0.25">
      <c r="B296" s="277"/>
      <c r="C296" s="277"/>
      <c r="D296" s="246"/>
      <c r="F296" s="246"/>
      <c r="N296" s="323"/>
    </row>
    <row r="297" spans="1:15" ht="20.25" customHeight="1" x14ac:dyDescent="0.25">
      <c r="B297" s="248" t="s">
        <v>202</v>
      </c>
      <c r="C297" s="248"/>
      <c r="D297" s="246"/>
      <c r="F297" s="246"/>
      <c r="N297" s="323"/>
    </row>
    <row r="298" spans="1:15" ht="20.25" customHeight="1" x14ac:dyDescent="0.25">
      <c r="A298" s="109" t="s">
        <v>404</v>
      </c>
      <c r="B298" s="109" t="s">
        <v>203</v>
      </c>
      <c r="D298" s="244">
        <v>476686</v>
      </c>
      <c r="E298" s="245" t="e">
        <f>IF(#REF!&gt;#REF!,"Over Budget","Within Budget")</f>
        <v>#REF!</v>
      </c>
      <c r="F298" s="244">
        <v>564893</v>
      </c>
      <c r="G298" s="244">
        <v>613634</v>
      </c>
      <c r="I298" s="244">
        <v>613634</v>
      </c>
      <c r="J298" s="244">
        <v>613634</v>
      </c>
      <c r="K298" s="244"/>
      <c r="L298" s="244">
        <f t="shared" ref="L298:L302" si="161">+J298-F298</f>
        <v>48741</v>
      </c>
      <c r="M298" s="244"/>
      <c r="N298" s="323">
        <f t="shared" ref="N298:N302" si="162">+L298/F298</f>
        <v>8.6283597070595672E-2</v>
      </c>
    </row>
    <row r="299" spans="1:15" ht="20.25" customHeight="1" x14ac:dyDescent="0.25">
      <c r="A299" s="109" t="s">
        <v>405</v>
      </c>
      <c r="B299" s="109" t="s">
        <v>204</v>
      </c>
      <c r="D299" s="244">
        <v>15000</v>
      </c>
      <c r="E299" s="245" t="e">
        <f>IF(#REF!&gt;#REF!,"Over Budget","Within Budget")</f>
        <v>#REF!</v>
      </c>
      <c r="F299" s="244">
        <v>15000</v>
      </c>
      <c r="G299" s="244">
        <v>15000</v>
      </c>
      <c r="I299" s="244">
        <v>15000</v>
      </c>
      <c r="J299" s="244">
        <v>15000</v>
      </c>
      <c r="K299" s="244"/>
      <c r="L299" s="244">
        <f t="shared" si="161"/>
        <v>0</v>
      </c>
      <c r="M299" s="244"/>
      <c r="N299" s="323">
        <f t="shared" si="162"/>
        <v>0</v>
      </c>
    </row>
    <row r="300" spans="1:15" ht="20.25" customHeight="1" x14ac:dyDescent="0.25">
      <c r="A300" s="109" t="s">
        <v>406</v>
      </c>
      <c r="B300" s="109" t="s">
        <v>205</v>
      </c>
      <c r="D300" s="244">
        <v>775000</v>
      </c>
      <c r="E300" s="245" t="e">
        <f>IF(#REF!&gt;#REF!,"Over Budget","Within Budget")</f>
        <v>#REF!</v>
      </c>
      <c r="F300" s="244">
        <v>750000</v>
      </c>
      <c r="G300" s="244">
        <v>900000</v>
      </c>
      <c r="I300" s="244">
        <v>900000</v>
      </c>
      <c r="J300" s="244">
        <v>900000</v>
      </c>
      <c r="K300" s="244"/>
      <c r="L300" s="244">
        <f t="shared" si="161"/>
        <v>150000</v>
      </c>
      <c r="M300" s="244"/>
      <c r="N300" s="323">
        <f t="shared" si="162"/>
        <v>0.2</v>
      </c>
    </row>
    <row r="301" spans="1:15" ht="20.25" customHeight="1" x14ac:dyDescent="0.25">
      <c r="A301" s="109" t="s">
        <v>407</v>
      </c>
      <c r="B301" s="109" t="s">
        <v>206</v>
      </c>
      <c r="D301" s="244">
        <v>72100</v>
      </c>
      <c r="E301" s="245" t="e">
        <f>IF(#REF!&gt;#REF!,"Over Budget","Within Budget")</f>
        <v>#REF!</v>
      </c>
      <c r="F301" s="244">
        <v>74263</v>
      </c>
      <c r="G301" s="244">
        <v>77976.149999999994</v>
      </c>
      <c r="I301" s="244">
        <v>77976.149999999994</v>
      </c>
      <c r="J301" s="244">
        <v>77976.149999999994</v>
      </c>
      <c r="K301" s="244"/>
      <c r="L301" s="244">
        <f t="shared" si="161"/>
        <v>3713.1499999999942</v>
      </c>
      <c r="M301" s="244"/>
      <c r="N301" s="323">
        <f t="shared" si="162"/>
        <v>4.999999999999992E-2</v>
      </c>
    </row>
    <row r="302" spans="1:15" ht="20.25" customHeight="1" x14ac:dyDescent="0.25">
      <c r="A302" s="109" t="s">
        <v>247</v>
      </c>
      <c r="B302" s="109" t="s">
        <v>207</v>
      </c>
      <c r="D302" s="244">
        <v>170000</v>
      </c>
      <c r="E302" s="245" t="e">
        <f>IF(#REF!&gt;#REF!,"Over Budget","Within Budget")</f>
        <v>#REF!</v>
      </c>
      <c r="F302" s="244">
        <v>180000</v>
      </c>
      <c r="G302" s="244">
        <v>183600</v>
      </c>
      <c r="I302" s="244">
        <v>183600</v>
      </c>
      <c r="J302" s="244">
        <v>183600</v>
      </c>
      <c r="K302" s="244"/>
      <c r="L302" s="244">
        <f t="shared" si="161"/>
        <v>3600</v>
      </c>
      <c r="M302" s="244"/>
      <c r="N302" s="323">
        <f t="shared" si="162"/>
        <v>0.02</v>
      </c>
    </row>
    <row r="303" spans="1:15" ht="20.25" customHeight="1" x14ac:dyDescent="0.25">
      <c r="D303" s="246"/>
      <c r="F303" s="246"/>
      <c r="L303" s="311"/>
      <c r="N303" s="330"/>
    </row>
    <row r="304" spans="1:15" ht="20.25" customHeight="1" x14ac:dyDescent="0.25">
      <c r="B304" s="304" t="s">
        <v>520</v>
      </c>
      <c r="C304" s="304"/>
      <c r="D304" s="268">
        <f>SUM(D298:D303)</f>
        <v>1508786</v>
      </c>
      <c r="E304" s="283" t="e">
        <f>IF(#REF!&gt;#REF!,"Over Budget","Within Budget")</f>
        <v>#REF!</v>
      </c>
      <c r="F304" s="314">
        <v>1584156</v>
      </c>
      <c r="G304" s="314">
        <f>SUM(G298:G303)</f>
        <v>1790210.15</v>
      </c>
      <c r="H304" s="314"/>
      <c r="I304" s="314">
        <f>SUM(I298:I303)</f>
        <v>1790210.15</v>
      </c>
      <c r="J304" s="314">
        <f>SUM(J298:J303)</f>
        <v>1790210.15</v>
      </c>
      <c r="K304" s="337"/>
      <c r="L304" s="282">
        <f t="shared" ref="L304" si="163">+J304-F304</f>
        <v>206054.14999999991</v>
      </c>
      <c r="M304" s="337"/>
      <c r="N304" s="326">
        <f t="shared" ref="N304" si="164">+L304/F304</f>
        <v>0.13007188054711777</v>
      </c>
      <c r="O304" s="334"/>
    </row>
    <row r="305" spans="1:15" ht="20.25" customHeight="1" thickBot="1" x14ac:dyDescent="0.3">
      <c r="B305" s="277"/>
      <c r="C305" s="277"/>
      <c r="D305" s="246"/>
      <c r="E305" s="292"/>
      <c r="F305" s="246"/>
      <c r="L305" s="332"/>
      <c r="N305" s="336"/>
    </row>
    <row r="306" spans="1:15" ht="20.25" customHeight="1" thickBot="1" x14ac:dyDescent="0.3">
      <c r="B306" s="305" t="s">
        <v>209</v>
      </c>
      <c r="C306" s="305"/>
      <c r="D306" s="298">
        <f>D295+D304</f>
        <v>1630629</v>
      </c>
      <c r="E306" s="294" t="e">
        <f>IF(#REF!&gt;#REF!,"Over Budget","Within Budget")</f>
        <v>#REF!</v>
      </c>
      <c r="F306" s="298">
        <v>1705996.24</v>
      </c>
      <c r="G306" s="298">
        <f>G295+G304</f>
        <v>1912050.25</v>
      </c>
      <c r="H306" s="298"/>
      <c r="I306" s="298">
        <f>I295+I304</f>
        <v>1912050.25</v>
      </c>
      <c r="J306" s="298">
        <f>J295+J304</f>
        <v>1912050.25</v>
      </c>
      <c r="K306" s="262"/>
      <c r="L306" s="338">
        <f t="shared" ref="L306" si="165">+J306-F306</f>
        <v>206054.01</v>
      </c>
      <c r="M306" s="262"/>
      <c r="N306" s="339">
        <f t="shared" ref="N306" si="166">+L306/F306</f>
        <v>0.12078221813665897</v>
      </c>
      <c r="O306" s="260"/>
    </row>
    <row r="307" spans="1:15" ht="20.25" customHeight="1" x14ac:dyDescent="0.25">
      <c r="B307" s="277"/>
      <c r="C307" s="277"/>
      <c r="D307" s="246"/>
      <c r="F307" s="246"/>
      <c r="N307" s="323"/>
    </row>
    <row r="308" spans="1:15" ht="20.25" customHeight="1" x14ac:dyDescent="0.25">
      <c r="B308" s="248" t="s">
        <v>210</v>
      </c>
      <c r="C308" s="248"/>
      <c r="D308" s="246"/>
      <c r="F308" s="246"/>
      <c r="N308" s="323"/>
    </row>
    <row r="309" spans="1:15" ht="20.25" customHeight="1" x14ac:dyDescent="0.25">
      <c r="A309" s="109" t="s">
        <v>408</v>
      </c>
      <c r="B309" s="109" t="s">
        <v>211</v>
      </c>
      <c r="D309" s="246">
        <v>2100</v>
      </c>
      <c r="E309" s="245" t="e">
        <f>IF(#REF!&gt;#REF!,"Over Budget","Within Budget")</f>
        <v>#REF!</v>
      </c>
      <c r="F309" s="246">
        <v>2100</v>
      </c>
      <c r="G309" s="246">
        <v>2100</v>
      </c>
      <c r="I309" s="246">
        <v>2100</v>
      </c>
      <c r="J309" s="246">
        <v>2100</v>
      </c>
      <c r="L309" s="244">
        <f t="shared" ref="L309:L319" si="167">+J309-F309</f>
        <v>0</v>
      </c>
      <c r="N309" s="323">
        <f t="shared" ref="N309:N315" si="168">+L309/F309</f>
        <v>0</v>
      </c>
    </row>
    <row r="310" spans="1:15" ht="20.25" customHeight="1" x14ac:dyDescent="0.25">
      <c r="A310" s="109" t="s">
        <v>409</v>
      </c>
      <c r="B310" s="109" t="s">
        <v>212</v>
      </c>
      <c r="D310" s="246">
        <v>20106.423999999999</v>
      </c>
      <c r="E310" s="245" t="e">
        <f>IF(#REF!&gt;#REF!,"Over Budget","Within Budget")</f>
        <v>#REF!</v>
      </c>
      <c r="F310" s="246">
        <v>20508.552479999998</v>
      </c>
      <c r="G310" s="246">
        <v>23629</v>
      </c>
      <c r="I310" s="246">
        <f t="shared" ref="I310:I312" si="169">G310*1.03</f>
        <v>24337.87</v>
      </c>
      <c r="J310" s="246">
        <f t="shared" ref="J310:J312" si="170">I310</f>
        <v>24337.87</v>
      </c>
      <c r="L310" s="244">
        <f t="shared" si="167"/>
        <v>3829.3175200000005</v>
      </c>
      <c r="N310" s="323">
        <f t="shared" si="168"/>
        <v>0.18671807889583442</v>
      </c>
    </row>
    <row r="311" spans="1:15" ht="20.25" customHeight="1" x14ac:dyDescent="0.25">
      <c r="A311" s="109" t="s">
        <v>512</v>
      </c>
      <c r="B311" s="109" t="s">
        <v>213</v>
      </c>
      <c r="D311" s="246">
        <v>90107.2016</v>
      </c>
      <c r="E311" s="245" t="e">
        <f>IF(#REF!&gt;#REF!,"Over Budget","Within Budget")</f>
        <v>#REF!</v>
      </c>
      <c r="F311" s="246">
        <v>91909.345631999997</v>
      </c>
      <c r="G311" s="246">
        <v>91909.55</v>
      </c>
      <c r="I311" s="246">
        <f t="shared" si="169"/>
        <v>94666.836500000005</v>
      </c>
      <c r="J311" s="246">
        <f t="shared" si="170"/>
        <v>94666.836500000005</v>
      </c>
      <c r="L311" s="244">
        <f t="shared" si="167"/>
        <v>2757.490868000008</v>
      </c>
      <c r="N311" s="323">
        <f t="shared" si="168"/>
        <v>3.0002290289834626E-2</v>
      </c>
    </row>
    <row r="312" spans="1:15" ht="20.25" customHeight="1" x14ac:dyDescent="0.25">
      <c r="A312" s="109" t="s">
        <v>410</v>
      </c>
      <c r="B312" s="109" t="s">
        <v>214</v>
      </c>
      <c r="D312" s="246">
        <v>8529.9655999999995</v>
      </c>
      <c r="E312" s="245" t="e">
        <f>IF(#REF!&gt;#REF!,"Over Budget","Within Budget")</f>
        <v>#REF!</v>
      </c>
      <c r="F312" s="246">
        <v>8700.5649119999998</v>
      </c>
      <c r="G312" s="246">
        <v>22000</v>
      </c>
      <c r="I312" s="246">
        <f t="shared" si="169"/>
        <v>22660</v>
      </c>
      <c r="J312" s="246">
        <f t="shared" si="170"/>
        <v>22660</v>
      </c>
      <c r="L312" s="244">
        <f t="shared" si="167"/>
        <v>13959.435088</v>
      </c>
      <c r="N312" s="323">
        <f t="shared" si="168"/>
        <v>1.6044285893145693</v>
      </c>
    </row>
    <row r="313" spans="1:15" ht="20.25" customHeight="1" x14ac:dyDescent="0.25">
      <c r="A313" s="109" t="s">
        <v>411</v>
      </c>
      <c r="B313" s="109" t="s">
        <v>215</v>
      </c>
      <c r="D313" s="246">
        <v>1</v>
      </c>
      <c r="E313" s="245" t="e">
        <f>IF(#REF!&gt;#REF!,"Over Budget","Within Budget")</f>
        <v>#REF!</v>
      </c>
      <c r="F313" s="246">
        <v>1</v>
      </c>
      <c r="G313" s="246">
        <v>1</v>
      </c>
      <c r="I313" s="246">
        <v>1</v>
      </c>
      <c r="J313" s="246">
        <v>1</v>
      </c>
      <c r="L313" s="244">
        <f t="shared" si="167"/>
        <v>0</v>
      </c>
      <c r="N313" s="323">
        <f t="shared" si="168"/>
        <v>0</v>
      </c>
    </row>
    <row r="314" spans="1:15" ht="20.25" customHeight="1" x14ac:dyDescent="0.25">
      <c r="A314" s="109" t="s">
        <v>513</v>
      </c>
      <c r="B314" s="109" t="s">
        <v>538</v>
      </c>
      <c r="D314" s="246"/>
      <c r="F314" s="246"/>
      <c r="G314" s="246">
        <v>10000</v>
      </c>
      <c r="I314" s="246">
        <v>10000</v>
      </c>
      <c r="J314" s="246">
        <v>10000</v>
      </c>
      <c r="N314" s="323"/>
    </row>
    <row r="315" spans="1:15" ht="20.25" customHeight="1" x14ac:dyDescent="0.25">
      <c r="A315" s="109" t="s">
        <v>412</v>
      </c>
      <c r="B315" s="109" t="s">
        <v>216</v>
      </c>
      <c r="D315" s="246">
        <v>44809.68</v>
      </c>
      <c r="E315" s="245" t="e">
        <f>IF(#REF!&gt;#REF!,"Over Budget","Within Budget")</f>
        <v>#REF!</v>
      </c>
      <c r="F315" s="246">
        <v>47809.68</v>
      </c>
      <c r="G315" s="246">
        <v>49000</v>
      </c>
      <c r="I315" s="246">
        <v>49000</v>
      </c>
      <c r="J315" s="246">
        <v>49000</v>
      </c>
      <c r="L315" s="244">
        <f t="shared" si="167"/>
        <v>1190.3199999999997</v>
      </c>
      <c r="N315" s="323">
        <f t="shared" si="168"/>
        <v>2.4897050137127036E-2</v>
      </c>
    </row>
    <row r="316" spans="1:15" ht="20.25" customHeight="1" x14ac:dyDescent="0.25">
      <c r="D316" s="246"/>
      <c r="F316" s="246"/>
      <c r="L316" s="311"/>
      <c r="N316" s="330"/>
    </row>
    <row r="317" spans="1:15" ht="20.25" customHeight="1" x14ac:dyDescent="0.25">
      <c r="B317" s="290" t="s">
        <v>217</v>
      </c>
      <c r="C317" s="290"/>
      <c r="D317" s="259">
        <f>SUM(D309:D316)</f>
        <v>165654.27119999999</v>
      </c>
      <c r="E317" s="283" t="e">
        <f>IF(#REF!&gt;#REF!,"Over Budget","Within Budget")</f>
        <v>#REF!</v>
      </c>
      <c r="F317" s="313">
        <f>SUM(F309:F316)</f>
        <v>171029.14302399999</v>
      </c>
      <c r="G317" s="313">
        <f>SUM(G309:G316)</f>
        <v>198639.55</v>
      </c>
      <c r="H317" s="313"/>
      <c r="I317" s="313">
        <f>SUM(I309:I316)</f>
        <v>202765.7065</v>
      </c>
      <c r="J317" s="313">
        <f>SUM(J309:J316)</f>
        <v>202765.7065</v>
      </c>
      <c r="K317" s="262"/>
      <c r="L317" s="282">
        <f t="shared" si="167"/>
        <v>31736.56347600001</v>
      </c>
      <c r="M317" s="262"/>
      <c r="N317" s="326">
        <f t="shared" ref="N317" si="171">+L317/F317</f>
        <v>0.18556231362012096</v>
      </c>
      <c r="O317" s="260"/>
    </row>
    <row r="318" spans="1:15" ht="20.25" customHeight="1" x14ac:dyDescent="0.25">
      <c r="B318" s="291"/>
      <c r="C318" s="291"/>
      <c r="D318" s="260"/>
      <c r="E318" s="306"/>
      <c r="F318" s="262"/>
      <c r="G318" s="262"/>
      <c r="H318" s="262"/>
      <c r="I318" s="262"/>
      <c r="J318" s="262"/>
      <c r="K318" s="262"/>
      <c r="L318" s="262"/>
      <c r="M318" s="262"/>
      <c r="N318" s="329"/>
      <c r="O318" s="260"/>
    </row>
    <row r="319" spans="1:15" s="269" customFormat="1" ht="20.25" customHeight="1" x14ac:dyDescent="0.25">
      <c r="B319" s="344" t="s">
        <v>519</v>
      </c>
      <c r="C319" s="345"/>
      <c r="D319" s="262">
        <f>SUM(D317,D306,D283,D251,D219,D186,D177,D107)</f>
        <v>10461795.096608</v>
      </c>
      <c r="E319" s="346" t="e">
        <f>IF(#REF!&gt;#REF!,"Over Budget","Within Budget")</f>
        <v>#REF!</v>
      </c>
      <c r="F319" s="262">
        <f>SUM(F317,F306,F283,F251,F219,F186,F177,F107)</f>
        <v>10733243.752256</v>
      </c>
      <c r="G319" s="262">
        <f>SUM(G317,G306,G283,G251,G219,G186,G177,G107)</f>
        <v>11353551.85156</v>
      </c>
      <c r="H319" s="262"/>
      <c r="I319" s="262">
        <f>SUM(I317,I306,I283,I251,I219,I186,I177,I107)</f>
        <v>11466228.788306799</v>
      </c>
      <c r="J319" s="262">
        <f>SUM(J317,J306,J283,J251,J219,J186,J177,J107)</f>
        <v>11463135.056506801</v>
      </c>
      <c r="K319" s="262"/>
      <c r="L319" s="262">
        <f t="shared" si="167"/>
        <v>729891.30425080098</v>
      </c>
      <c r="M319" s="262"/>
      <c r="N319" s="329">
        <f>+L319/I319</f>
        <v>6.3655742243268365E-2</v>
      </c>
      <c r="O319" s="244"/>
    </row>
    <row r="320" spans="1:15" s="269" customFormat="1" ht="20.25" customHeight="1" x14ac:dyDescent="0.25">
      <c r="B320" s="247"/>
      <c r="C320" s="247"/>
      <c r="D320" s="244"/>
      <c r="E320" s="245"/>
      <c r="F320" s="244"/>
      <c r="G320" s="265"/>
      <c r="H320" s="265"/>
      <c r="I320" s="244"/>
      <c r="J320" s="244"/>
      <c r="K320" s="244"/>
      <c r="L320" s="265"/>
      <c r="M320" s="244"/>
      <c r="N320" s="265"/>
      <c r="O320" s="244"/>
    </row>
    <row r="321" spans="2:15" s="269" customFormat="1" ht="20.25" customHeight="1" x14ac:dyDescent="0.25">
      <c r="B321" s="247"/>
      <c r="C321" s="247"/>
      <c r="D321" s="253"/>
      <c r="E321" s="245"/>
      <c r="F321" s="253"/>
      <c r="G321" s="253"/>
      <c r="H321" s="253"/>
      <c r="I321" s="270"/>
      <c r="J321" s="270"/>
      <c r="K321" s="270"/>
      <c r="L321" s="253"/>
      <c r="M321" s="270"/>
      <c r="N321" s="253"/>
      <c r="O321" s="270"/>
    </row>
    <row r="322" spans="2:15" s="269" customFormat="1" ht="20.25" customHeight="1" x14ac:dyDescent="0.25">
      <c r="B322" s="271"/>
      <c r="C322" s="271"/>
      <c r="D322" s="262"/>
      <c r="E322" s="272"/>
      <c r="F322" s="262"/>
      <c r="G322" s="262"/>
      <c r="H322" s="262"/>
      <c r="I322" s="260"/>
      <c r="J322" s="260"/>
      <c r="K322" s="260"/>
      <c r="L322" s="262"/>
      <c r="M322" s="260"/>
      <c r="N322" s="262"/>
      <c r="O322" s="260"/>
    </row>
    <row r="323" spans="2:15" s="269" customFormat="1" ht="20.25" customHeight="1" x14ac:dyDescent="0.25">
      <c r="B323" s="271"/>
      <c r="C323" s="271"/>
      <c r="D323" s="262"/>
      <c r="E323" s="272"/>
      <c r="F323" s="262"/>
      <c r="G323" s="262"/>
      <c r="H323" s="262"/>
      <c r="I323" s="260"/>
      <c r="J323" s="260"/>
      <c r="K323" s="260"/>
      <c r="L323" s="262"/>
      <c r="M323" s="260"/>
      <c r="N323" s="262"/>
      <c r="O323" s="260"/>
    </row>
    <row r="324" spans="2:15" s="269" customFormat="1" ht="20.25" customHeight="1" x14ac:dyDescent="0.25">
      <c r="B324" s="271"/>
      <c r="C324" s="271"/>
      <c r="D324" s="262"/>
      <c r="E324" s="272"/>
      <c r="F324" s="262"/>
      <c r="G324" s="262"/>
      <c r="H324" s="262"/>
      <c r="I324" s="260"/>
      <c r="J324" s="260"/>
      <c r="K324" s="260"/>
      <c r="L324" s="262"/>
      <c r="M324" s="260"/>
      <c r="N324" s="262"/>
      <c r="O324" s="260"/>
    </row>
    <row r="325" spans="2:15" s="269" customFormat="1" ht="20.25" customHeight="1" x14ac:dyDescent="0.25">
      <c r="D325" s="244"/>
      <c r="E325" s="245"/>
      <c r="F325" s="244"/>
      <c r="G325" s="244"/>
      <c r="H325" s="244"/>
      <c r="I325" s="246"/>
      <c r="J325" s="246"/>
      <c r="K325" s="246"/>
      <c r="L325" s="244"/>
      <c r="M325" s="246"/>
      <c r="N325" s="244"/>
      <c r="O325" s="246"/>
    </row>
    <row r="326" spans="2:15" s="269" customFormat="1" ht="20.25" customHeight="1" x14ac:dyDescent="0.25">
      <c r="D326" s="244"/>
      <c r="E326" s="245"/>
      <c r="F326" s="244"/>
      <c r="G326" s="244"/>
      <c r="H326" s="244"/>
      <c r="I326" s="246"/>
      <c r="J326" s="246"/>
      <c r="K326" s="246"/>
      <c r="L326" s="244"/>
      <c r="M326" s="246"/>
      <c r="N326" s="244"/>
      <c r="O326" s="246"/>
    </row>
    <row r="327" spans="2:15" s="269" customFormat="1" ht="20.25" customHeight="1" x14ac:dyDescent="0.25">
      <c r="D327" s="244"/>
      <c r="E327" s="245"/>
      <c r="F327" s="244"/>
      <c r="G327" s="244"/>
      <c r="H327" s="244"/>
      <c r="I327" s="246"/>
      <c r="J327" s="246"/>
      <c r="K327" s="246"/>
      <c r="L327" s="244"/>
      <c r="M327" s="246"/>
      <c r="N327" s="244"/>
      <c r="O327" s="246"/>
    </row>
    <row r="335" spans="2:15" ht="20.25" customHeight="1" x14ac:dyDescent="0.25">
      <c r="B335" s="273"/>
      <c r="C335" s="273"/>
      <c r="D335" s="274"/>
      <c r="E335" s="275"/>
      <c r="F335" s="274"/>
    </row>
    <row r="339" spans="2:14" ht="20.25" customHeight="1" x14ac:dyDescent="0.25">
      <c r="B339" s="273"/>
      <c r="C339" s="273"/>
    </row>
    <row r="341" spans="2:14" ht="20.25" customHeight="1" x14ac:dyDescent="0.25">
      <c r="B341" s="273"/>
      <c r="C341" s="273"/>
    </row>
    <row r="348" spans="2:14" ht="20.25" customHeight="1" x14ac:dyDescent="0.25">
      <c r="G348" s="276"/>
      <c r="H348" s="276"/>
      <c r="L348" s="276"/>
      <c r="N348" s="276"/>
    </row>
  </sheetData>
  <protectedRanges>
    <protectedRange sqref="O84:O85 O79:O81 O72:O76 G277 G103 G245:G247 G162:G164 G309:G315 D29:D68 I320:K320 K96:K98 K283 M320 M29 M59 M64 M66 M68 M74 M76 M79 M81 M83 M85 M88 M90 M93 M100 M96:M98 M102:M104 M106 M118 M120:M121 M128 M132 M136 M138:M142 M148 M145:M146 M150:M153 M155 M159 M161:M165 M167 M170 M174 M176 M185 M204 M206 M209 M211 M216 M218 M228 M230 M234 M236 M242 M244:M248 M250 M264 M266 M269 M271 M274 M276:M278 M280 M283 M294 M296:M297 M303 M305 M309:M316 M19 M17 M7:M8 M21 M23 M25 M27 M42 M34 M36 M40 M49 M51 M57 I198:J198 F57 D72:D76 D79:D81 D84:D85 D88:D90 D303:D305 D294:D297 D183:D224 D226:D287 D307:D319 D5:D27 D178:D179 F29 F59 F64 F66 F68 F74 F76 F79 F81 F83 F85 F88 F90 F93 F100 F96:G98 F102:F104 F106 F118 F120:F121 F128 F132 F136 F138:F142 F148 F145:G146 F150:F153 F155 F159 F161:F165 F167 F170 F174 F176 F185 F204 F206 F209 F211 F216 F218 F228 F230 F234 F236 F242 F244:F248 F250 F264 F266 F269 F271 F274 F276:F278 F280 F283:G283 F294 F296:F297 F303 F305 F309:F316 F19 F17 F21 F23 F25 F27 F42 F34 F36 F40 F49 F51 G151:G152 G139:G141 D94:D176 O5:O68 F7:G8 I144:J144 O94:O320 I161:K165 K309:K316 I130:J130 I172:J172 I187:J190 I220:J222 I252:J254 I282:J287 I29:K29 I59:K59 I64:K64 I66:K66 I68:K68 I74:K74 I76:K76 I79:K79 I81:K81 I83:K83 I85:K85 I88:K88 I90:K90 I93:K93 I100:K100 I106:K106 I118:K118 I120:K121 I128:K128 I178:J179 I132:K132 I136:K136 I148:K148 I155:K155 I159:K159 I167:K167 I170:K170 I174:K174 I176:K176 I185:K185 I204:K204 I206:K206 I209:K209 I211:K211 I216:K216 I218:K218 I228:K228 I230:K230 I234:K234 I236:K236 I242:K242 I250:K250 I264:K264 I266:K266 I269:K269 I271:K271 I274:K274 I276:K278 I280:K280 I294:K294 I296:K297 I303:K303 I305:K305 I19:K19 I17:K17 I21:K21 I23:K23 I25:K25 I27:K27 I42:K42 I34:K34 I36:K36 I40:K40 I49:K49 I51:K51 I57:K57 I102:K104 I7:K8 I9:J10 I45:J45 I60:J60 I69:J70 I95:J98 I108:J115 I122:J122 I138:K142 I133:J134 I145:K146 I150:K153 I193:J195 I207:J207 I212:J213 I224:J224 I231:J231 I238:J238 I244:K248 I256:J258 I307:J316 O88:O90" name="Range2"/>
    <protectedRange algorithmName="SHA-512" hashValue="7djqEFX7grgMVEssfWgScWDBvZhZApSOhssqpYrDgeZxGz0xpkpnP4W1l5IFLHRNGhsN8shlW5WbEGE2IbYwHQ==" saltValue="Epa49HNK/pxDS29iai+v/w==" spinCount="100000" sqref="G277 O88:O90 O84:O85 O79:O81 O72:O76 O256:O260 O220:O250 G103 G245:G247 G162:G164 G309:G315 D29:D68 K96:K98 K283 M29 M59 M64 M66 M68 M74 M76 M79 M81 M83 M85 M88 M90 M93 M100 M96:M98 M102:M104 M106 M118 M120:M121 M128 M132 M136 M138:M142 M148 M145:M146 M150:M153 M155 M159 M161:M165 M167 M170 M174 M176 M185 M204 M206 M209 M211 M216 M218 M228 M230 M234 M236 M242 M244:M248 M250 M264 M266 M269 M271 M274 M276:M278 M280 M283 M294 M296:M297 M303 M305 M309:M316 M19 M17 M7:M8 M21 M23 M25 M27 M42 M34 M36 M40 M49 M51 M57 F57 D252:D254 D260 D72:D76 D79:D81 D84:D85 D88:D90 D256:D258 D183:D218 D303:D305 D264:D287 D294:D297 D220:D224 D226:D250 D307:D318 D5:D27 D178:D179 F29 F59 F64 F66 F68 F74 F76 F79 F81 F83 F85 F88 F90 F93 F100 F96:G98 F102:F104 F106 F118 F120:F121 F128 F132 F136 F138:F142 F148 F145:G146 F150:F153 F155 F159 F161:F165 F167 F170 F174 F176 F185 F204 F206 F209 F211 F216 F218 F228 F230 F234 F236 F242 F244:F248 F250 F264 F266 F269 F271 F274 F276:F278 F280 F283:G283 F294 F296:F297 F303 F305 F309:F316 F19 F17 F21 F23 F25 F27 F42 F34 F36 F40 F49 F51 G151:G152 I198:J198 G139:G141 O264:O318 O94:O176 D94:D176 O5:O68 F7:G8 I144:J144 O178:O218 I161:K165 K309:K316 I252:J254 I220:J222 I130:J130 I172:J172 I187:J190 I282:J287 I29:K29 I59:K59 I64:K64 I66:K66 I68:K68 I74:K74 I76:K76 I79:K79 I81:K81 I83:K83 I85:K85 I88:K88 I90:K90 I93:K93 I100:K100 I106:K106 I118:K118 I120:K121 I128:K128 I178:J179 I132:K132 I136:K136 I148:K148 I155:K155 I159:K159 I167:K167 I170:K170 I174:K174 I176:K176 I185:K185 I204:K204 I206:K206 I209:K209 I211:K211 I216:K216 I218:K218 I228:K228 I230:K230 I234:K234 I236:K236 I242:K242 I250:K250 I264:K264 I266:K266 I269:K269 I271:K271 I274:K274 I276:K278 I280:K280 I294:K294 I296:K297 I303:K303 I305:K305 I19:K19 I17:K17 I21:K21 I23:K23 I25:K25 I27:K27 I42:K42 I34:K34 I36:K36 I40:K40 I49:K49 I51:K51 I57:K57 I102:K104 I7:K8 I9:J10 I45:J45 I60:J60 I69:J70 I95:J98 I108:J115 I122:J122 I138:K142 I133:J134 I145:K146 I150:K153 I193:J195 I207:J207 I212:J213 I224:J224 I231:J231 I238:J238 I244:K248 I256:J258 I307:J316 O252:O254" name="Range1"/>
  </protectedRanges>
  <printOptions horizontalCentered="1" verticalCentered="1" gridLines="1"/>
  <pageMargins left="0.25" right="0.25" top="0.25" bottom="0.25" header="0" footer="0"/>
  <pageSetup scale="66" fitToHeight="0" orientation="landscape" r:id="rId1"/>
  <headerFooter>
    <oddFooter>Page &amp;P</oddFooter>
  </headerFooter>
  <ignoredErrors>
    <ignoredError sqref="G28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0"/>
    <pageSetUpPr fitToPage="1"/>
  </sheetPr>
  <dimension ref="A1:Z1026"/>
  <sheetViews>
    <sheetView zoomScaleNormal="100" workbookViewId="0">
      <pane ySplit="1" topLeftCell="A26" activePane="bottomLeft" state="frozen"/>
      <selection pane="bottomLeft"/>
    </sheetView>
  </sheetViews>
  <sheetFormatPr defaultRowHeight="15" x14ac:dyDescent="0.25"/>
  <cols>
    <col min="1" max="1" width="20" style="108" customWidth="1"/>
    <col min="2" max="3" width="16.85546875" style="74" bestFit="1" customWidth="1"/>
    <col min="4" max="4" width="13.85546875" bestFit="1" customWidth="1"/>
    <col min="5" max="5" width="13.85546875" style="113" customWidth="1"/>
    <col min="6" max="6" width="16.28515625" style="74" customWidth="1"/>
    <col min="7" max="7" width="16.42578125" style="74" customWidth="1"/>
    <col min="8" max="8" width="13.85546875" bestFit="1" customWidth="1"/>
    <col min="9" max="9" width="13.85546875" style="113" customWidth="1"/>
    <col min="10" max="10" width="17.28515625" style="74" customWidth="1"/>
    <col min="11" max="11" width="18.28515625" style="74" customWidth="1"/>
    <col min="12" max="12" width="13.85546875" bestFit="1" customWidth="1"/>
    <col min="13" max="13" width="9" style="113" bestFit="1" customWidth="1"/>
    <col min="14" max="14" width="19.42578125" style="178" customWidth="1"/>
    <col min="15" max="15" width="17.85546875" style="43" customWidth="1"/>
    <col min="16" max="16" width="13.85546875" bestFit="1" customWidth="1"/>
    <col min="17" max="17" width="13.85546875" style="178" customWidth="1"/>
    <col min="18" max="18" width="18.5703125" style="178" bestFit="1" customWidth="1"/>
    <col min="19" max="19" width="18.5703125" style="224" bestFit="1" customWidth="1"/>
    <col min="20" max="20" width="13.85546875" bestFit="1" customWidth="1"/>
    <col min="21" max="21" width="15" bestFit="1" customWidth="1"/>
    <col min="22" max="22" width="18.5703125" bestFit="1" customWidth="1"/>
    <col min="23" max="23" width="14.42578125" bestFit="1" customWidth="1"/>
    <col min="24" max="24" width="13.85546875" bestFit="1" customWidth="1"/>
    <col min="25" max="25" width="50.42578125" bestFit="1" customWidth="1"/>
  </cols>
  <sheetData>
    <row r="1" spans="1:25" ht="24.75" x14ac:dyDescent="0.25">
      <c r="A1" s="100" t="s">
        <v>361</v>
      </c>
      <c r="B1" s="59" t="s">
        <v>362</v>
      </c>
      <c r="C1" s="59" t="s">
        <v>363</v>
      </c>
      <c r="D1" s="6" t="s">
        <v>220</v>
      </c>
      <c r="E1" s="112"/>
      <c r="F1" s="59" t="s">
        <v>364</v>
      </c>
      <c r="G1" s="59" t="s">
        <v>365</v>
      </c>
      <c r="H1" s="6" t="s">
        <v>220</v>
      </c>
      <c r="I1" s="112"/>
      <c r="J1" s="59" t="s">
        <v>366</v>
      </c>
      <c r="K1" s="59" t="s">
        <v>367</v>
      </c>
      <c r="L1" s="161" t="s">
        <v>368</v>
      </c>
      <c r="M1" s="162"/>
      <c r="N1" s="180" t="s">
        <v>369</v>
      </c>
      <c r="O1" s="36" t="s">
        <v>370</v>
      </c>
      <c r="P1" s="161" t="s">
        <v>220</v>
      </c>
      <c r="Q1" s="180"/>
      <c r="R1" s="178" t="s">
        <v>226</v>
      </c>
      <c r="S1" s="224" t="s">
        <v>415</v>
      </c>
      <c r="T1" t="s">
        <v>220</v>
      </c>
      <c r="V1" t="s">
        <v>1</v>
      </c>
      <c r="W1" t="s">
        <v>2</v>
      </c>
      <c r="X1" t="s">
        <v>220</v>
      </c>
      <c r="Y1" s="6" t="s">
        <v>0</v>
      </c>
    </row>
    <row r="2" spans="1:25" ht="15.75" x14ac:dyDescent="0.25">
      <c r="A2" s="82"/>
      <c r="B2" s="57"/>
      <c r="C2" s="57"/>
      <c r="D2" s="7"/>
      <c r="E2" s="111"/>
      <c r="F2" s="57"/>
      <c r="G2" s="57"/>
      <c r="H2" s="7"/>
      <c r="I2" s="111"/>
      <c r="J2" s="57"/>
      <c r="K2" s="57"/>
      <c r="L2" s="7"/>
      <c r="M2" s="111"/>
      <c r="N2" s="181"/>
      <c r="O2" s="25"/>
      <c r="P2" s="8"/>
      <c r="Q2" s="181"/>
      <c r="Y2" s="7" t="s">
        <v>371</v>
      </c>
    </row>
    <row r="3" spans="1:25" x14ac:dyDescent="0.25">
      <c r="A3" s="82"/>
      <c r="B3" s="58"/>
      <c r="C3" s="58"/>
      <c r="D3" s="5"/>
      <c r="E3" s="85"/>
      <c r="F3" s="58"/>
      <c r="G3" s="58"/>
      <c r="H3" s="5"/>
      <c r="I3" s="85"/>
      <c r="J3" s="58"/>
      <c r="K3" s="58"/>
      <c r="L3" s="5"/>
      <c r="M3" s="85"/>
      <c r="N3" s="181"/>
      <c r="O3" s="25"/>
      <c r="P3" s="8"/>
      <c r="Q3" s="181"/>
      <c r="Y3" s="5"/>
    </row>
    <row r="4" spans="1:25" x14ac:dyDescent="0.25">
      <c r="A4" s="82"/>
      <c r="B4" s="59"/>
      <c r="C4" s="59"/>
      <c r="D4" s="10"/>
      <c r="E4" s="112"/>
      <c r="F4" s="59"/>
      <c r="G4" s="59"/>
      <c r="H4" s="10"/>
      <c r="I4" s="112"/>
      <c r="J4" s="59"/>
      <c r="K4" s="59"/>
      <c r="L4" s="10"/>
      <c r="M4" s="112"/>
      <c r="N4" s="182"/>
      <c r="O4" s="37"/>
      <c r="P4" s="11"/>
      <c r="Q4" s="182"/>
      <c r="Y4" s="10" t="s">
        <v>4</v>
      </c>
    </row>
    <row r="5" spans="1:25" x14ac:dyDescent="0.25">
      <c r="A5" s="82"/>
      <c r="B5" s="59"/>
      <c r="C5" s="59"/>
      <c r="D5" s="10"/>
      <c r="E5" s="112"/>
      <c r="F5" s="59"/>
      <c r="G5" s="59"/>
      <c r="H5" s="10"/>
      <c r="I5" s="112"/>
      <c r="J5" s="59"/>
      <c r="K5" s="59"/>
      <c r="L5" s="10"/>
      <c r="M5" s="112"/>
      <c r="N5" s="182"/>
      <c r="O5" s="37"/>
      <c r="P5" s="11"/>
      <c r="Q5" s="182"/>
      <c r="Y5" s="10"/>
    </row>
    <row r="6" spans="1:25" x14ac:dyDescent="0.25">
      <c r="A6" s="13" t="s">
        <v>227</v>
      </c>
      <c r="B6" s="56">
        <v>50</v>
      </c>
      <c r="C6" s="56">
        <v>50</v>
      </c>
      <c r="D6" t="str">
        <f t="shared" ref="D6:D23" si="0">IF(C6&gt;B6,"Over Budget","Within Budget")</f>
        <v>Within Budget</v>
      </c>
      <c r="F6" s="56">
        <v>50</v>
      </c>
      <c r="G6" s="56">
        <v>0</v>
      </c>
      <c r="H6" t="str">
        <f t="shared" ref="H6:H27" si="1">IF(G6&gt;F6,"Over Budget","Within Budget")</f>
        <v>Within Budget</v>
      </c>
      <c r="J6" s="56">
        <v>50</v>
      </c>
      <c r="K6" s="56">
        <v>0</v>
      </c>
      <c r="L6" t="str">
        <f t="shared" ref="L6:L23" si="2">IF(K6&gt;J6,"Over Budget","Within Budget")</f>
        <v>Within Budget</v>
      </c>
      <c r="M6" s="124" t="b">
        <f t="shared" ref="M6:M23" si="3">IF(L6="Over Budget",K6-J6)</f>
        <v>0</v>
      </c>
      <c r="N6" s="181">
        <v>50</v>
      </c>
      <c r="O6" s="25">
        <v>0</v>
      </c>
      <c r="P6" t="str">
        <f t="shared" ref="P6:P23" si="4">IF(O6&gt;N6,"Over Budget","Within Budget")</f>
        <v>Within Budget</v>
      </c>
      <c r="Q6" s="183" t="b">
        <f t="shared" ref="Q6:Q23" si="5">IF(P6="Over Budget",O6-N6)</f>
        <v>0</v>
      </c>
      <c r="R6" s="178">
        <v>50</v>
      </c>
      <c r="S6" s="224">
        <v>50</v>
      </c>
      <c r="T6" t="str">
        <f t="shared" ref="T6:T26" si="6">IF(S6&gt;R6,"Over Budget","Within Budget")</f>
        <v>Within Budget</v>
      </c>
      <c r="U6" s="183">
        <f>R6-S6</f>
        <v>0</v>
      </c>
      <c r="V6">
        <v>50</v>
      </c>
      <c r="X6" t="str">
        <f t="shared" ref="X6:X26" si="7">IF(W6&gt;V6,"Over Budget","Within Budget")</f>
        <v>Within Budget</v>
      </c>
      <c r="Y6" s="8" t="s">
        <v>5</v>
      </c>
    </row>
    <row r="7" spans="1:25" x14ac:dyDescent="0.25">
      <c r="A7" s="13" t="s">
        <v>228</v>
      </c>
      <c r="B7" s="56">
        <v>6000</v>
      </c>
      <c r="C7" s="89">
        <v>6000.12</v>
      </c>
      <c r="D7" s="46" t="str">
        <f t="shared" si="0"/>
        <v>Over Budget</v>
      </c>
      <c r="E7" s="114">
        <f t="shared" ref="E7:E23" si="8">IF(D7="Over Budget",C7-B7)</f>
        <v>0.11999999999989086</v>
      </c>
      <c r="F7" s="56">
        <v>6000</v>
      </c>
      <c r="G7" s="89">
        <v>6000.12</v>
      </c>
      <c r="H7" s="46" t="str">
        <f t="shared" si="1"/>
        <v>Over Budget</v>
      </c>
      <c r="I7" s="114">
        <f t="shared" ref="I7:I26" si="9">IF(H7="Over Budget",G7-F7)</f>
        <v>0.11999999999989086</v>
      </c>
      <c r="J7" s="56">
        <v>6000</v>
      </c>
      <c r="K7" s="56">
        <v>6000</v>
      </c>
      <c r="L7" t="str">
        <f t="shared" si="2"/>
        <v>Within Budget</v>
      </c>
      <c r="M7" s="124" t="b">
        <f t="shared" si="3"/>
        <v>0</v>
      </c>
      <c r="N7" s="181">
        <v>6000</v>
      </c>
      <c r="O7" s="25">
        <v>6000</v>
      </c>
      <c r="P7" t="str">
        <f t="shared" si="4"/>
        <v>Within Budget</v>
      </c>
      <c r="Q7" s="183" t="b">
        <f t="shared" si="5"/>
        <v>0</v>
      </c>
      <c r="R7" s="178">
        <v>6000</v>
      </c>
      <c r="S7" s="224">
        <v>6000</v>
      </c>
      <c r="T7" t="str">
        <f t="shared" si="6"/>
        <v>Within Budget</v>
      </c>
      <c r="U7" s="183">
        <f t="shared" ref="U7:U73" si="10">R7-S7</f>
        <v>0</v>
      </c>
      <c r="V7">
        <v>6000</v>
      </c>
      <c r="X7" t="str">
        <f t="shared" si="7"/>
        <v>Within Budget</v>
      </c>
      <c r="Y7" s="9" t="s">
        <v>6</v>
      </c>
    </row>
    <row r="8" spans="1:25" x14ac:dyDescent="0.25">
      <c r="A8" s="13" t="s">
        <v>229</v>
      </c>
      <c r="B8" s="56">
        <v>42565.62</v>
      </c>
      <c r="C8" s="89">
        <v>42785.599999999999</v>
      </c>
      <c r="D8" s="46" t="str">
        <f t="shared" si="0"/>
        <v>Over Budget</v>
      </c>
      <c r="E8" s="114">
        <f t="shared" si="8"/>
        <v>219.97999999999593</v>
      </c>
      <c r="F8" s="56">
        <v>43630</v>
      </c>
      <c r="G8" s="89">
        <v>43846.400000000001</v>
      </c>
      <c r="H8" s="46" t="str">
        <f t="shared" si="1"/>
        <v>Over Budget</v>
      </c>
      <c r="I8" s="114">
        <f t="shared" si="9"/>
        <v>216.40000000000146</v>
      </c>
      <c r="J8" s="56">
        <v>44721</v>
      </c>
      <c r="K8" s="89">
        <v>45381</v>
      </c>
      <c r="L8" s="46" t="str">
        <f t="shared" si="2"/>
        <v>Over Budget</v>
      </c>
      <c r="M8" s="114">
        <f t="shared" si="3"/>
        <v>660</v>
      </c>
      <c r="N8" s="181">
        <v>46288.62</v>
      </c>
      <c r="O8" s="25">
        <v>46075.98</v>
      </c>
      <c r="P8" t="str">
        <f t="shared" si="4"/>
        <v>Within Budget</v>
      </c>
      <c r="Q8" s="183" t="b">
        <f t="shared" si="5"/>
        <v>0</v>
      </c>
      <c r="R8" s="178">
        <v>46913</v>
      </c>
      <c r="S8" s="224">
        <v>46574.96</v>
      </c>
      <c r="T8" t="str">
        <f t="shared" si="6"/>
        <v>Within Budget</v>
      </c>
      <c r="U8" s="183">
        <f t="shared" si="10"/>
        <v>338.04000000000087</v>
      </c>
      <c r="V8">
        <v>49681</v>
      </c>
      <c r="X8" t="str">
        <f t="shared" si="7"/>
        <v>Within Budget</v>
      </c>
      <c r="Y8" s="9" t="s">
        <v>7</v>
      </c>
    </row>
    <row r="9" spans="1:25" x14ac:dyDescent="0.25">
      <c r="A9" s="13" t="s">
        <v>230</v>
      </c>
      <c r="B9" s="56">
        <v>11016</v>
      </c>
      <c r="C9" s="56">
        <v>7609.1</v>
      </c>
      <c r="D9" t="str">
        <f t="shared" si="0"/>
        <v>Within Budget</v>
      </c>
      <c r="E9" s="124" t="b">
        <f t="shared" si="8"/>
        <v>0</v>
      </c>
      <c r="F9" s="56">
        <v>11291</v>
      </c>
      <c r="G9" s="56">
        <v>8659</v>
      </c>
      <c r="H9" t="str">
        <f t="shared" si="1"/>
        <v>Within Budget</v>
      </c>
      <c r="I9" s="124" t="b">
        <f t="shared" si="9"/>
        <v>0</v>
      </c>
      <c r="J9" s="56">
        <v>11574</v>
      </c>
      <c r="K9" s="89">
        <v>12572.47</v>
      </c>
      <c r="L9" s="46" t="str">
        <f t="shared" si="2"/>
        <v>Over Budget</v>
      </c>
      <c r="M9" s="114">
        <f t="shared" si="3"/>
        <v>998.46999999999935</v>
      </c>
      <c r="N9" s="181">
        <v>11805.48</v>
      </c>
      <c r="O9" s="25">
        <v>11799.15</v>
      </c>
      <c r="P9" t="str">
        <f t="shared" si="4"/>
        <v>Within Budget</v>
      </c>
      <c r="Q9" s="183" t="b">
        <f t="shared" si="5"/>
        <v>0</v>
      </c>
      <c r="R9" s="178">
        <v>15070</v>
      </c>
      <c r="S9" s="224">
        <v>14934.36</v>
      </c>
      <c r="T9" t="str">
        <f t="shared" si="6"/>
        <v>Within Budget</v>
      </c>
      <c r="U9" s="183">
        <f t="shared" si="10"/>
        <v>135.63999999999942</v>
      </c>
      <c r="V9">
        <v>15959</v>
      </c>
      <c r="X9" t="str">
        <f t="shared" si="7"/>
        <v>Within Budget</v>
      </c>
      <c r="Y9" s="9" t="s">
        <v>8</v>
      </c>
    </row>
    <row r="10" spans="1:25" x14ac:dyDescent="0.25">
      <c r="A10" s="84" t="s">
        <v>231</v>
      </c>
      <c r="B10" s="56"/>
      <c r="C10" s="56"/>
      <c r="D10" t="str">
        <f t="shared" si="0"/>
        <v>Within Budget</v>
      </c>
      <c r="E10" s="124" t="b">
        <f t="shared" si="8"/>
        <v>0</v>
      </c>
      <c r="F10" s="56">
        <v>0</v>
      </c>
      <c r="G10" s="56">
        <v>0</v>
      </c>
      <c r="H10" t="str">
        <f t="shared" si="1"/>
        <v>Within Budget</v>
      </c>
      <c r="I10" s="124" t="b">
        <f t="shared" si="9"/>
        <v>0</v>
      </c>
      <c r="J10" s="56">
        <v>19988</v>
      </c>
      <c r="K10" s="89">
        <v>20196.439999999999</v>
      </c>
      <c r="L10" s="46" t="str">
        <f t="shared" si="2"/>
        <v>Over Budget</v>
      </c>
      <c r="M10" s="114">
        <f t="shared" si="3"/>
        <v>208.43999999999869</v>
      </c>
      <c r="N10" s="181">
        <v>20387.759999999998</v>
      </c>
      <c r="O10" s="25">
        <v>19788.55</v>
      </c>
      <c r="P10" t="str">
        <f t="shared" si="4"/>
        <v>Within Budget</v>
      </c>
      <c r="Q10" s="183" t="b">
        <f t="shared" si="5"/>
        <v>0</v>
      </c>
      <c r="R10" s="178">
        <v>21653</v>
      </c>
      <c r="S10" s="224">
        <v>19626.32</v>
      </c>
      <c r="T10" t="str">
        <f t="shared" si="6"/>
        <v>Within Budget</v>
      </c>
      <c r="U10" s="183">
        <f t="shared" si="10"/>
        <v>2026.6800000000003</v>
      </c>
      <c r="V10">
        <v>22931</v>
      </c>
      <c r="X10" t="str">
        <f t="shared" si="7"/>
        <v>Within Budget</v>
      </c>
      <c r="Y10" s="8" t="s">
        <v>9</v>
      </c>
    </row>
    <row r="11" spans="1:25" x14ac:dyDescent="0.25">
      <c r="A11" s="84" t="s">
        <v>413</v>
      </c>
      <c r="B11" s="56"/>
      <c r="C11" s="56"/>
      <c r="E11" s="124"/>
      <c r="F11" s="56"/>
      <c r="G11" s="56"/>
      <c r="I11" s="124"/>
      <c r="J11" s="56"/>
      <c r="K11" s="89"/>
      <c r="L11" s="46"/>
      <c r="M11" s="114"/>
      <c r="N11" s="181"/>
      <c r="O11" s="25"/>
      <c r="Q11" s="183"/>
      <c r="V11" s="218">
        <v>14599</v>
      </c>
      <c r="X11" t="str">
        <f t="shared" si="7"/>
        <v>Within Budget</v>
      </c>
      <c r="Y11" s="8" t="s">
        <v>10</v>
      </c>
    </row>
    <row r="12" spans="1:25" x14ac:dyDescent="0.25">
      <c r="A12" s="84" t="s">
        <v>414</v>
      </c>
      <c r="B12" s="56"/>
      <c r="C12" s="56"/>
      <c r="E12" s="124"/>
      <c r="F12" s="56"/>
      <c r="G12" s="56"/>
      <c r="I12" s="124"/>
      <c r="J12" s="56"/>
      <c r="K12" s="89"/>
      <c r="L12" s="46"/>
      <c r="M12" s="114"/>
      <c r="N12" s="181"/>
      <c r="O12" s="25"/>
      <c r="Q12" s="183"/>
      <c r="U12" s="183"/>
      <c r="V12">
        <v>20000</v>
      </c>
      <c r="X12" t="str">
        <f t="shared" si="7"/>
        <v>Within Budget</v>
      </c>
      <c r="Y12" s="8" t="s">
        <v>416</v>
      </c>
    </row>
    <row r="13" spans="1:25" x14ac:dyDescent="0.25">
      <c r="A13" s="84" t="s">
        <v>232</v>
      </c>
      <c r="B13" s="56"/>
      <c r="C13" s="56"/>
      <c r="E13" s="124"/>
      <c r="F13" s="56"/>
      <c r="G13" s="56"/>
      <c r="I13" s="124"/>
      <c r="J13" s="56"/>
      <c r="K13" s="89"/>
      <c r="L13" s="46"/>
      <c r="M13" s="114"/>
      <c r="N13" s="181"/>
      <c r="O13" s="25"/>
      <c r="Q13" s="183"/>
      <c r="U13" s="183"/>
      <c r="V13">
        <v>26522</v>
      </c>
      <c r="X13" t="str">
        <f t="shared" si="7"/>
        <v>Within Budget</v>
      </c>
      <c r="Y13" s="8" t="s">
        <v>233</v>
      </c>
    </row>
    <row r="14" spans="1:25" x14ac:dyDescent="0.25">
      <c r="A14" s="13" t="s">
        <v>234</v>
      </c>
      <c r="B14" s="56">
        <v>9000</v>
      </c>
      <c r="C14" s="56">
        <v>6573.98</v>
      </c>
      <c r="D14" t="str">
        <f t="shared" si="0"/>
        <v>Within Budget</v>
      </c>
      <c r="E14" s="124" t="b">
        <f t="shared" si="8"/>
        <v>0</v>
      </c>
      <c r="F14" s="56">
        <v>9000</v>
      </c>
      <c r="G14" s="56">
        <v>8956.93</v>
      </c>
      <c r="H14" t="str">
        <f t="shared" si="1"/>
        <v>Within Budget</v>
      </c>
      <c r="I14" s="124" t="b">
        <f t="shared" si="9"/>
        <v>0</v>
      </c>
      <c r="J14" s="56">
        <v>9000</v>
      </c>
      <c r="K14" s="56">
        <v>7862</v>
      </c>
      <c r="L14" t="str">
        <f t="shared" si="2"/>
        <v>Within Budget</v>
      </c>
      <c r="M14" s="124" t="b">
        <f t="shared" si="3"/>
        <v>0</v>
      </c>
      <c r="N14" s="181">
        <v>8100</v>
      </c>
      <c r="O14" s="44">
        <v>8425.9599999999991</v>
      </c>
      <c r="P14" s="46" t="str">
        <f t="shared" si="4"/>
        <v>Over Budget</v>
      </c>
      <c r="Q14" s="184">
        <f t="shared" si="5"/>
        <v>325.95999999999913</v>
      </c>
      <c r="R14" s="178">
        <v>8100</v>
      </c>
      <c r="S14" s="224">
        <v>6647.11</v>
      </c>
      <c r="T14" t="str">
        <f t="shared" si="6"/>
        <v>Within Budget</v>
      </c>
      <c r="U14" s="183">
        <f t="shared" si="10"/>
        <v>1452.8900000000003</v>
      </c>
      <c r="V14">
        <v>8100</v>
      </c>
      <c r="X14" t="str">
        <f t="shared" si="7"/>
        <v>Within Budget</v>
      </c>
      <c r="Y14" s="9" t="s">
        <v>11</v>
      </c>
    </row>
    <row r="15" spans="1:25" x14ac:dyDescent="0.25">
      <c r="A15" s="13" t="s">
        <v>235</v>
      </c>
      <c r="B15" s="56">
        <v>800</v>
      </c>
      <c r="C15" s="56">
        <v>777</v>
      </c>
      <c r="D15" t="str">
        <f t="shared" si="0"/>
        <v>Within Budget</v>
      </c>
      <c r="E15" s="124" t="b">
        <f t="shared" si="8"/>
        <v>0</v>
      </c>
      <c r="F15" s="56">
        <v>800</v>
      </c>
      <c r="G15" s="56">
        <v>150</v>
      </c>
      <c r="H15" t="str">
        <f t="shared" si="1"/>
        <v>Within Budget</v>
      </c>
      <c r="I15" s="124" t="b">
        <f t="shared" si="9"/>
        <v>0</v>
      </c>
      <c r="J15" s="56">
        <v>800</v>
      </c>
      <c r="K15" s="56">
        <v>0</v>
      </c>
      <c r="L15" t="str">
        <f t="shared" si="2"/>
        <v>Within Budget</v>
      </c>
      <c r="M15" s="124" t="b">
        <f t="shared" si="3"/>
        <v>0</v>
      </c>
      <c r="N15" s="181">
        <v>0</v>
      </c>
      <c r="O15" s="25"/>
      <c r="P15" t="str">
        <f t="shared" si="4"/>
        <v>Within Budget</v>
      </c>
      <c r="Q15" s="183" t="b">
        <f t="shared" si="5"/>
        <v>0</v>
      </c>
      <c r="R15" s="178">
        <v>800</v>
      </c>
      <c r="S15" s="224">
        <v>0</v>
      </c>
      <c r="T15" t="str">
        <f t="shared" si="6"/>
        <v>Within Budget</v>
      </c>
      <c r="U15" s="183">
        <f t="shared" si="10"/>
        <v>800</v>
      </c>
      <c r="V15">
        <v>0</v>
      </c>
      <c r="X15" t="str">
        <f t="shared" si="7"/>
        <v>Within Budget</v>
      </c>
      <c r="Y15" s="9" t="s">
        <v>417</v>
      </c>
    </row>
    <row r="16" spans="1:25" x14ac:dyDescent="0.25">
      <c r="A16" s="13" t="s">
        <v>236</v>
      </c>
      <c r="B16" s="56">
        <v>800</v>
      </c>
      <c r="C16" s="56">
        <v>0</v>
      </c>
      <c r="D16" t="str">
        <f t="shared" si="0"/>
        <v>Within Budget</v>
      </c>
      <c r="E16" s="124" t="b">
        <f t="shared" si="8"/>
        <v>0</v>
      </c>
      <c r="F16" s="56">
        <v>850</v>
      </c>
      <c r="G16" s="56">
        <v>762.56</v>
      </c>
      <c r="H16" t="str">
        <f t="shared" si="1"/>
        <v>Within Budget</v>
      </c>
      <c r="I16" s="124" t="b">
        <f t="shared" si="9"/>
        <v>0</v>
      </c>
      <c r="J16" s="56">
        <v>850</v>
      </c>
      <c r="K16" s="56">
        <v>0</v>
      </c>
      <c r="L16" t="str">
        <f t="shared" si="2"/>
        <v>Within Budget</v>
      </c>
      <c r="M16" s="124" t="b">
        <f t="shared" si="3"/>
        <v>0</v>
      </c>
      <c r="N16" s="181">
        <v>850</v>
      </c>
      <c r="O16" s="44">
        <v>1372.83</v>
      </c>
      <c r="P16" s="46" t="str">
        <f t="shared" si="4"/>
        <v>Over Budget</v>
      </c>
      <c r="Q16" s="184">
        <f t="shared" si="5"/>
        <v>522.82999999999993</v>
      </c>
      <c r="R16" s="178">
        <v>690</v>
      </c>
      <c r="S16" s="224">
        <v>626.45000000000005</v>
      </c>
      <c r="T16" t="str">
        <f t="shared" si="6"/>
        <v>Within Budget</v>
      </c>
      <c r="U16" s="183">
        <f t="shared" si="10"/>
        <v>63.549999999999955</v>
      </c>
      <c r="V16">
        <v>900</v>
      </c>
      <c r="X16" t="str">
        <f t="shared" si="7"/>
        <v>Within Budget</v>
      </c>
      <c r="Y16" s="9" t="s">
        <v>12</v>
      </c>
    </row>
    <row r="17" spans="1:25" x14ac:dyDescent="0.25">
      <c r="A17" s="13" t="s">
        <v>237</v>
      </c>
      <c r="B17" s="56">
        <v>3000</v>
      </c>
      <c r="C17" s="89">
        <v>17293.57</v>
      </c>
      <c r="D17" s="46" t="str">
        <f t="shared" si="0"/>
        <v>Over Budget</v>
      </c>
      <c r="E17" s="114">
        <f t="shared" si="8"/>
        <v>14293.57</v>
      </c>
      <c r="F17" s="56">
        <v>17000</v>
      </c>
      <c r="G17" s="89">
        <v>19860</v>
      </c>
      <c r="H17" s="46" t="str">
        <f t="shared" si="1"/>
        <v>Over Budget</v>
      </c>
      <c r="I17" s="114">
        <f t="shared" si="9"/>
        <v>2860</v>
      </c>
      <c r="J17" s="56">
        <v>17000</v>
      </c>
      <c r="K17" s="89">
        <v>18310</v>
      </c>
      <c r="L17" s="46" t="str">
        <f t="shared" si="2"/>
        <v>Over Budget</v>
      </c>
      <c r="M17" s="114">
        <f t="shared" si="3"/>
        <v>1310</v>
      </c>
      <c r="N17" s="181">
        <v>17000</v>
      </c>
      <c r="O17" s="44">
        <v>19990.419999999998</v>
      </c>
      <c r="P17" s="46" t="str">
        <f t="shared" si="4"/>
        <v>Over Budget</v>
      </c>
      <c r="Q17" s="184">
        <f t="shared" si="5"/>
        <v>2990.4199999999983</v>
      </c>
      <c r="R17" s="178">
        <v>21079</v>
      </c>
      <c r="S17" s="224">
        <v>20073.02</v>
      </c>
      <c r="T17" t="str">
        <f t="shared" si="6"/>
        <v>Within Budget</v>
      </c>
      <c r="U17" s="183">
        <f t="shared" si="10"/>
        <v>1005.9799999999996</v>
      </c>
      <c r="V17">
        <v>25000</v>
      </c>
      <c r="X17" t="str">
        <f t="shared" si="7"/>
        <v>Within Budget</v>
      </c>
      <c r="Y17" s="9" t="s">
        <v>418</v>
      </c>
    </row>
    <row r="18" spans="1:25" x14ac:dyDescent="0.25">
      <c r="A18" s="13" t="s">
        <v>238</v>
      </c>
      <c r="B18" s="56">
        <v>11300</v>
      </c>
      <c r="C18" s="89">
        <v>11738.16</v>
      </c>
      <c r="D18" s="46" t="str">
        <f t="shared" si="0"/>
        <v>Over Budget</v>
      </c>
      <c r="E18" s="114">
        <f t="shared" si="8"/>
        <v>438.15999999999985</v>
      </c>
      <c r="F18" s="56">
        <v>6000</v>
      </c>
      <c r="G18" s="56">
        <v>3609.08</v>
      </c>
      <c r="H18" t="str">
        <f t="shared" si="1"/>
        <v>Within Budget</v>
      </c>
      <c r="I18" s="124" t="b">
        <f t="shared" si="9"/>
        <v>0</v>
      </c>
      <c r="J18" s="56">
        <v>6000</v>
      </c>
      <c r="K18" s="56">
        <v>2540</v>
      </c>
      <c r="L18" t="str">
        <f t="shared" si="2"/>
        <v>Within Budget</v>
      </c>
      <c r="M18" s="124" t="b">
        <f t="shared" si="3"/>
        <v>0</v>
      </c>
      <c r="N18" s="181">
        <v>6000</v>
      </c>
      <c r="O18" s="25">
        <v>5337.5</v>
      </c>
      <c r="P18" t="str">
        <f t="shared" si="4"/>
        <v>Within Budget</v>
      </c>
      <c r="Q18" s="183" t="b">
        <f t="shared" si="5"/>
        <v>0</v>
      </c>
      <c r="R18" s="178">
        <v>1930</v>
      </c>
      <c r="S18" s="224">
        <v>1929.38</v>
      </c>
      <c r="T18" t="str">
        <f t="shared" si="6"/>
        <v>Within Budget</v>
      </c>
      <c r="U18" s="183">
        <f t="shared" si="10"/>
        <v>0.61999999999989086</v>
      </c>
      <c r="V18" t="s">
        <v>419</v>
      </c>
      <c r="X18" t="str">
        <f t="shared" si="7"/>
        <v>Within Budget</v>
      </c>
      <c r="Y18" s="9" t="s">
        <v>239</v>
      </c>
    </row>
    <row r="19" spans="1:25" x14ac:dyDescent="0.25">
      <c r="A19" s="13" t="s">
        <v>420</v>
      </c>
      <c r="B19" s="56">
        <v>2000</v>
      </c>
      <c r="C19" s="56">
        <v>0</v>
      </c>
      <c r="D19" t="str">
        <f t="shared" si="0"/>
        <v>Within Budget</v>
      </c>
      <c r="E19" s="124" t="b">
        <f t="shared" si="8"/>
        <v>0</v>
      </c>
      <c r="F19" s="56">
        <v>2000</v>
      </c>
      <c r="G19" s="56">
        <v>0</v>
      </c>
      <c r="H19" t="str">
        <f t="shared" si="1"/>
        <v>Within Budget</v>
      </c>
      <c r="I19" s="124" t="b">
        <f t="shared" si="9"/>
        <v>0</v>
      </c>
      <c r="J19" s="56">
        <v>2000</v>
      </c>
      <c r="K19" s="56">
        <v>0</v>
      </c>
      <c r="L19" t="str">
        <f t="shared" si="2"/>
        <v>Within Budget</v>
      </c>
      <c r="M19" s="124" t="b">
        <f t="shared" si="3"/>
        <v>0</v>
      </c>
      <c r="N19" s="181">
        <v>2000</v>
      </c>
      <c r="O19" s="25">
        <v>0</v>
      </c>
      <c r="P19" t="str">
        <f t="shared" si="4"/>
        <v>Within Budget</v>
      </c>
      <c r="Q19" s="183" t="b">
        <f t="shared" si="5"/>
        <v>0</v>
      </c>
      <c r="R19" s="192">
        <v>6840</v>
      </c>
      <c r="S19" s="225">
        <v>6880.78</v>
      </c>
      <c r="T19" s="46" t="str">
        <f t="shared" si="6"/>
        <v>Over Budget</v>
      </c>
      <c r="U19" s="184">
        <f t="shared" si="10"/>
        <v>-40.779999999999745</v>
      </c>
      <c r="V19" t="s">
        <v>419</v>
      </c>
      <c r="X19" t="str">
        <f t="shared" si="7"/>
        <v>Within Budget</v>
      </c>
      <c r="Y19" s="9" t="s">
        <v>421</v>
      </c>
    </row>
    <row r="20" spans="1:25" x14ac:dyDescent="0.25">
      <c r="A20" s="84" t="s">
        <v>240</v>
      </c>
      <c r="B20" s="56"/>
      <c r="C20" s="56"/>
      <c r="D20" t="str">
        <f t="shared" si="0"/>
        <v>Within Budget</v>
      </c>
      <c r="E20" s="124" t="b">
        <f t="shared" si="8"/>
        <v>0</v>
      </c>
      <c r="F20" s="56">
        <v>0</v>
      </c>
      <c r="G20" s="56">
        <v>0</v>
      </c>
      <c r="H20" t="str">
        <f t="shared" si="1"/>
        <v>Within Budget</v>
      </c>
      <c r="I20" s="124" t="b">
        <f t="shared" si="9"/>
        <v>0</v>
      </c>
      <c r="J20" s="56">
        <v>1200</v>
      </c>
      <c r="K20" s="56">
        <v>286.93</v>
      </c>
      <c r="L20" t="str">
        <f t="shared" si="2"/>
        <v>Within Budget</v>
      </c>
      <c r="M20" s="124" t="b">
        <f t="shared" si="3"/>
        <v>0</v>
      </c>
      <c r="N20" s="181">
        <v>1200</v>
      </c>
      <c r="O20" s="25">
        <v>261.95</v>
      </c>
      <c r="P20" t="str">
        <f t="shared" si="4"/>
        <v>Within Budget</v>
      </c>
      <c r="Q20" s="183" t="b">
        <f t="shared" si="5"/>
        <v>0</v>
      </c>
      <c r="R20" s="178">
        <v>1230</v>
      </c>
      <c r="S20" s="224">
        <v>0</v>
      </c>
      <c r="T20" t="str">
        <f t="shared" si="6"/>
        <v>Within Budget</v>
      </c>
      <c r="U20" s="183">
        <f t="shared" si="10"/>
        <v>1230</v>
      </c>
      <c r="V20">
        <v>1200</v>
      </c>
      <c r="X20" t="str">
        <f t="shared" si="7"/>
        <v>Within Budget</v>
      </c>
      <c r="Y20" s="8" t="s">
        <v>13</v>
      </c>
    </row>
    <row r="21" spans="1:25" x14ac:dyDescent="0.25">
      <c r="A21" s="13" t="s">
        <v>422</v>
      </c>
      <c r="B21" s="56">
        <v>10000</v>
      </c>
      <c r="C21" s="56">
        <v>0</v>
      </c>
      <c r="D21" t="str">
        <f t="shared" si="0"/>
        <v>Within Budget</v>
      </c>
      <c r="E21" s="124" t="b">
        <f t="shared" si="8"/>
        <v>0</v>
      </c>
      <c r="F21" s="56">
        <v>10000</v>
      </c>
      <c r="G21" s="89">
        <v>17195</v>
      </c>
      <c r="H21" s="46" t="str">
        <f t="shared" si="1"/>
        <v>Over Budget</v>
      </c>
      <c r="I21" s="114">
        <f t="shared" si="9"/>
        <v>7195</v>
      </c>
      <c r="J21" s="56">
        <v>10000</v>
      </c>
      <c r="K21" s="56">
        <v>10000</v>
      </c>
      <c r="L21" t="str">
        <f t="shared" si="2"/>
        <v>Within Budget</v>
      </c>
      <c r="M21" s="124" t="b">
        <f t="shared" si="3"/>
        <v>0</v>
      </c>
      <c r="N21" s="181">
        <v>0</v>
      </c>
      <c r="O21" s="25"/>
      <c r="P21" t="str">
        <f t="shared" si="4"/>
        <v>Within Budget</v>
      </c>
      <c r="Q21" s="183" t="b">
        <f t="shared" si="5"/>
        <v>0</v>
      </c>
      <c r="R21" s="178">
        <v>0</v>
      </c>
      <c r="S21" s="224">
        <v>0</v>
      </c>
      <c r="T21" t="str">
        <f t="shared" si="6"/>
        <v>Within Budget</v>
      </c>
      <c r="U21" s="183">
        <f t="shared" si="10"/>
        <v>0</v>
      </c>
      <c r="V21">
        <v>0</v>
      </c>
      <c r="X21" t="str">
        <f t="shared" si="7"/>
        <v>Within Budget</v>
      </c>
      <c r="Y21" s="9" t="s">
        <v>423</v>
      </c>
    </row>
    <row r="22" spans="1:25" x14ac:dyDescent="0.25">
      <c r="A22" s="13" t="s">
        <v>241</v>
      </c>
      <c r="B22" s="56">
        <v>5000</v>
      </c>
      <c r="C22" s="56">
        <v>0</v>
      </c>
      <c r="D22" t="str">
        <f t="shared" si="0"/>
        <v>Within Budget</v>
      </c>
      <c r="E22" s="124" t="b">
        <f t="shared" si="8"/>
        <v>0</v>
      </c>
      <c r="F22" s="56">
        <v>5000</v>
      </c>
      <c r="G22" s="56">
        <v>4780</v>
      </c>
      <c r="H22" t="str">
        <f t="shared" si="1"/>
        <v>Within Budget</v>
      </c>
      <c r="I22" s="124" t="b">
        <f t="shared" si="9"/>
        <v>0</v>
      </c>
      <c r="J22" s="56">
        <v>5000</v>
      </c>
      <c r="K22" s="56">
        <v>1199.25</v>
      </c>
      <c r="L22" t="str">
        <f t="shared" si="2"/>
        <v>Within Budget</v>
      </c>
      <c r="M22" s="124" t="b">
        <f t="shared" si="3"/>
        <v>0</v>
      </c>
      <c r="N22" s="181">
        <v>5000</v>
      </c>
      <c r="O22" s="179">
        <v>5000</v>
      </c>
      <c r="P22" t="str">
        <f t="shared" si="4"/>
        <v>Within Budget</v>
      </c>
      <c r="Q22" s="183" t="b">
        <f t="shared" si="5"/>
        <v>0</v>
      </c>
      <c r="R22" s="178">
        <v>6000</v>
      </c>
      <c r="S22" s="224">
        <v>4311.28</v>
      </c>
      <c r="T22" t="str">
        <f t="shared" si="6"/>
        <v>Within Budget</v>
      </c>
      <c r="U22" s="183">
        <f t="shared" si="10"/>
        <v>1688.7200000000003</v>
      </c>
      <c r="V22">
        <v>2000</v>
      </c>
      <c r="X22" t="str">
        <f t="shared" si="7"/>
        <v>Within Budget</v>
      </c>
      <c r="Y22" s="9" t="s">
        <v>242</v>
      </c>
    </row>
    <row r="23" spans="1:25" x14ac:dyDescent="0.25">
      <c r="A23" s="9" t="s">
        <v>424</v>
      </c>
      <c r="B23" s="56"/>
      <c r="C23" s="56"/>
      <c r="D23" t="str">
        <f t="shared" si="0"/>
        <v>Within Budget</v>
      </c>
      <c r="E23" s="124" t="b">
        <f t="shared" si="8"/>
        <v>0</v>
      </c>
      <c r="F23" s="56">
        <v>0</v>
      </c>
      <c r="G23" s="56">
        <v>0</v>
      </c>
      <c r="H23" t="str">
        <f t="shared" si="1"/>
        <v>Within Budget</v>
      </c>
      <c r="I23" s="124" t="b">
        <f t="shared" si="9"/>
        <v>0</v>
      </c>
      <c r="J23" s="56">
        <v>0</v>
      </c>
      <c r="K23" s="56">
        <v>0</v>
      </c>
      <c r="L23" t="str">
        <f t="shared" si="2"/>
        <v>Within Budget</v>
      </c>
      <c r="M23" s="124" t="b">
        <f t="shared" si="3"/>
        <v>0</v>
      </c>
      <c r="N23" s="181">
        <v>37500</v>
      </c>
      <c r="O23" s="25">
        <v>0</v>
      </c>
      <c r="P23" t="str">
        <f t="shared" si="4"/>
        <v>Within Budget</v>
      </c>
      <c r="Q23" s="183" t="b">
        <f t="shared" si="5"/>
        <v>0</v>
      </c>
      <c r="R23" s="178">
        <v>82500</v>
      </c>
      <c r="S23" s="224">
        <v>82500</v>
      </c>
      <c r="T23" t="str">
        <f t="shared" si="6"/>
        <v>Within Budget</v>
      </c>
      <c r="U23" s="183">
        <f t="shared" si="10"/>
        <v>0</v>
      </c>
      <c r="V23">
        <v>87368</v>
      </c>
      <c r="X23" t="str">
        <f t="shared" si="7"/>
        <v>Within Budget</v>
      </c>
      <c r="Y23" s="9" t="s">
        <v>14</v>
      </c>
    </row>
    <row r="24" spans="1:25" x14ac:dyDescent="0.25">
      <c r="A24" s="82" t="s">
        <v>425</v>
      </c>
      <c r="B24" s="56"/>
      <c r="C24" s="56"/>
      <c r="D24" s="14"/>
      <c r="E24" s="115"/>
      <c r="F24" s="56">
        <v>86000</v>
      </c>
      <c r="G24" s="56">
        <v>86000</v>
      </c>
      <c r="H24" s="14" t="str">
        <f t="shared" si="1"/>
        <v>Within Budget</v>
      </c>
      <c r="I24" s="124" t="b">
        <f t="shared" si="9"/>
        <v>0</v>
      </c>
      <c r="J24" s="56"/>
      <c r="K24" s="56"/>
      <c r="L24" s="14"/>
      <c r="M24" s="114"/>
      <c r="N24" s="181"/>
      <c r="O24" s="25"/>
      <c r="P24" s="8"/>
      <c r="Q24" s="181"/>
      <c r="R24" s="178">
        <v>0</v>
      </c>
      <c r="S24" s="224">
        <v>0</v>
      </c>
      <c r="T24" t="str">
        <f t="shared" si="6"/>
        <v>Within Budget</v>
      </c>
      <c r="U24" s="183">
        <f t="shared" si="10"/>
        <v>0</v>
      </c>
      <c r="V24">
        <v>0</v>
      </c>
      <c r="X24" t="str">
        <f t="shared" si="7"/>
        <v>Within Budget</v>
      </c>
      <c r="Y24" s="14" t="s">
        <v>426</v>
      </c>
    </row>
    <row r="25" spans="1:25" x14ac:dyDescent="0.25">
      <c r="A25" s="84" t="s">
        <v>244</v>
      </c>
      <c r="B25" s="60">
        <v>2825</v>
      </c>
      <c r="C25" s="60">
        <v>924.05</v>
      </c>
      <c r="D25" t="str">
        <f>IF(C25&gt;B25,"Over Budget","Within Budget")</f>
        <v>Within Budget</v>
      </c>
      <c r="E25" s="124" t="b">
        <f>IF(D25="Over Budget",C25-B25)</f>
        <v>0</v>
      </c>
      <c r="F25" s="60">
        <v>950</v>
      </c>
      <c r="G25" s="90">
        <v>2947.13</v>
      </c>
      <c r="H25" s="46" t="str">
        <f t="shared" si="1"/>
        <v>Over Budget</v>
      </c>
      <c r="I25" s="114">
        <f t="shared" si="9"/>
        <v>1997.13</v>
      </c>
      <c r="J25" s="60">
        <v>980</v>
      </c>
      <c r="K25" s="60">
        <v>970.79</v>
      </c>
      <c r="L25" t="str">
        <f>IF(K25&gt;J25,"Over Budget","Within Budget")</f>
        <v>Within Budget</v>
      </c>
      <c r="M25" s="124" t="b">
        <f>IF(L25="Over Budget",K25-J25)</f>
        <v>0</v>
      </c>
      <c r="N25" s="181">
        <v>996</v>
      </c>
      <c r="O25" s="179">
        <v>995.07</v>
      </c>
      <c r="P25" t="str">
        <f>IF(O25&gt;N25,"Over Budget","Within Budget")</f>
        <v>Within Budget</v>
      </c>
      <c r="Q25" s="183" t="b">
        <f>IF(P25="Over Budget",O25-N25)</f>
        <v>0</v>
      </c>
      <c r="R25" s="178">
        <v>1020</v>
      </c>
      <c r="S25" s="224">
        <v>1019.95</v>
      </c>
      <c r="T25" t="str">
        <f t="shared" si="6"/>
        <v>Within Budget</v>
      </c>
      <c r="U25" s="183">
        <f t="shared" si="10"/>
        <v>4.9999999999954525E-2</v>
      </c>
      <c r="V25">
        <v>1035</v>
      </c>
      <c r="X25" t="str">
        <f t="shared" si="7"/>
        <v>Within Budget</v>
      </c>
      <c r="Y25" s="13" t="s">
        <v>15</v>
      </c>
    </row>
    <row r="26" spans="1:25" x14ac:dyDescent="0.25">
      <c r="A26" s="84" t="s">
        <v>427</v>
      </c>
      <c r="B26" s="56"/>
      <c r="C26" s="56"/>
      <c r="D26" t="str">
        <f>IF(C26&gt;B26,"Over Budget","Within Budget")</f>
        <v>Within Budget</v>
      </c>
      <c r="E26" s="124" t="b">
        <f>IF(D26="Over Budget",C26-B26)</f>
        <v>0</v>
      </c>
      <c r="F26" s="56">
        <v>2220</v>
      </c>
      <c r="G26" s="56">
        <v>114.98</v>
      </c>
      <c r="H26" t="str">
        <f t="shared" si="1"/>
        <v>Within Budget</v>
      </c>
      <c r="I26" s="124" t="b">
        <f t="shared" si="9"/>
        <v>0</v>
      </c>
      <c r="J26" s="56">
        <v>14000</v>
      </c>
      <c r="K26" s="56">
        <v>12891.22</v>
      </c>
      <c r="L26" t="str">
        <f>IF(K26&gt;J26,"Over Budget","Within Budget")</f>
        <v>Within Budget</v>
      </c>
      <c r="M26" s="124" t="b">
        <f>IF(L26="Over Budget",K26-J26)</f>
        <v>0</v>
      </c>
      <c r="N26" s="181">
        <v>2220</v>
      </c>
      <c r="O26" s="179">
        <v>0</v>
      </c>
      <c r="P26" t="str">
        <f>IF(O26&gt;N26,"Over Budget","Within Budget")</f>
        <v>Within Budget</v>
      </c>
      <c r="Q26" s="183" t="b">
        <f>IF(P26="Over Budget",O26-N26)</f>
        <v>0</v>
      </c>
      <c r="R26" s="178">
        <v>0</v>
      </c>
      <c r="T26" t="str">
        <f t="shared" si="6"/>
        <v>Within Budget</v>
      </c>
      <c r="U26" s="183">
        <f t="shared" si="10"/>
        <v>0</v>
      </c>
      <c r="X26" s="223" t="str">
        <f t="shared" si="7"/>
        <v>Within Budget</v>
      </c>
      <c r="Y26" s="14" t="s">
        <v>428</v>
      </c>
    </row>
    <row r="27" spans="1:25" x14ac:dyDescent="0.25">
      <c r="A27" s="101"/>
      <c r="B27" s="61">
        <f>SUM(B6:B25)</f>
        <v>104356.62</v>
      </c>
      <c r="C27" s="61">
        <f>SUM(C6:C25)</f>
        <v>93751.58</v>
      </c>
      <c r="D27" s="47" t="str">
        <f>IF(C27&gt;B27,"Over Budget","Within Budget")</f>
        <v>Within Budget</v>
      </c>
      <c r="E27" s="125" t="b">
        <f>IF(D27="Over Budget",C27-B27)</f>
        <v>0</v>
      </c>
      <c r="F27" s="61">
        <f>SUM(F6:F26)</f>
        <v>200791</v>
      </c>
      <c r="G27" s="94">
        <f>SUM(G6:G26)</f>
        <v>202881.20000000004</v>
      </c>
      <c r="H27" s="48" t="str">
        <f t="shared" si="1"/>
        <v>Over Budget</v>
      </c>
      <c r="I27" s="123">
        <f t="shared" ref="I27" si="11">IF(H27="Over Budget",G27-F27)</f>
        <v>2090.2000000000407</v>
      </c>
      <c r="J27" s="61">
        <f>SUM(J6:J25)</f>
        <v>135163</v>
      </c>
      <c r="K27" s="61">
        <f>SUM(K6:K25)</f>
        <v>125318.87999999999</v>
      </c>
      <c r="L27" s="47" t="str">
        <f>IF(K27&gt;J27,"Over Budget","Within Budget")</f>
        <v>Within Budget</v>
      </c>
      <c r="M27" s="125" t="b">
        <f t="shared" ref="M27:M72" si="12">IF(L27="Over Budget",K27-J27)</f>
        <v>0</v>
      </c>
      <c r="N27" s="189">
        <f>SUM(N6:N26)</f>
        <v>165397.85999999999</v>
      </c>
      <c r="O27" s="38">
        <f>SUM(O2:O26)</f>
        <v>125047.41000000002</v>
      </c>
      <c r="P27" s="47" t="str">
        <f>IF(O27&gt;N27,"Over Budget","Within Budget")</f>
        <v>Within Budget</v>
      </c>
      <c r="Q27" s="185" t="b">
        <f t="shared" ref="Q27" si="13">IF(P27="Over Budget",O27-N27)</f>
        <v>0</v>
      </c>
      <c r="R27" s="189">
        <f>SUM(R2:R26)</f>
        <v>219875</v>
      </c>
      <c r="S27" s="226">
        <f>SUM(S2:S26)</f>
        <v>211173.61000000004</v>
      </c>
      <c r="T27" s="47" t="str">
        <f t="shared" ref="T27:T31" si="14">IF(S27&gt;R27,"Over Budget","Within Budget")</f>
        <v>Within Budget</v>
      </c>
      <c r="U27" s="183">
        <f t="shared" si="10"/>
        <v>8701.3899999999558</v>
      </c>
      <c r="V27" s="189">
        <f>SUM(V2:V26)</f>
        <v>281345</v>
      </c>
      <c r="W27" s="189">
        <f>SUM(W2:W26)</f>
        <v>0</v>
      </c>
      <c r="X27" s="47" t="str">
        <f t="shared" ref="X27" si="15">IF(W27&gt;V27,"Over Budget","Within Budget")</f>
        <v>Within Budget</v>
      </c>
      <c r="Y27" s="15" t="s">
        <v>16</v>
      </c>
    </row>
    <row r="28" spans="1:25" x14ac:dyDescent="0.25">
      <c r="A28" s="82"/>
      <c r="B28" s="62"/>
      <c r="C28" s="62"/>
      <c r="D28" s="17"/>
      <c r="E28" s="116"/>
      <c r="F28" s="62"/>
      <c r="G28" s="62"/>
      <c r="H28" s="17"/>
      <c r="I28" s="116"/>
      <c r="J28" s="62"/>
      <c r="K28" s="62"/>
      <c r="L28" s="17"/>
      <c r="M28" s="114"/>
      <c r="N28" s="181"/>
      <c r="O28" s="25"/>
      <c r="P28" s="8"/>
      <c r="Q28" s="181"/>
      <c r="U28" s="183">
        <f t="shared" si="10"/>
        <v>0</v>
      </c>
      <c r="Y28" s="17"/>
    </row>
    <row r="29" spans="1:25" x14ac:dyDescent="0.25">
      <c r="A29" s="86" t="s">
        <v>250</v>
      </c>
      <c r="B29" s="63">
        <v>25000</v>
      </c>
      <c r="C29" s="63"/>
      <c r="D29" s="47" t="str">
        <f>IF(C29&gt;B29,"Over Budget","Within Budget")</f>
        <v>Within Budget</v>
      </c>
      <c r="E29" s="130" t="b">
        <f>IF(D29="Over Budget",C29-B29)</f>
        <v>0</v>
      </c>
      <c r="F29" s="63">
        <v>25000</v>
      </c>
      <c r="G29" s="63">
        <v>0</v>
      </c>
      <c r="H29" s="47" t="str">
        <f>IF(G29&gt;F29,"Over Budget","Within Budget")</f>
        <v>Within Budget</v>
      </c>
      <c r="I29" s="129" t="b">
        <f>IF(H29="Over Budget",G29-F29)</f>
        <v>0</v>
      </c>
      <c r="J29" s="63">
        <v>25000</v>
      </c>
      <c r="K29" s="63">
        <v>0</v>
      </c>
      <c r="L29" s="47" t="str">
        <f>IF(K29&gt;J29,"Over Budget","Within Budget")</f>
        <v>Within Budget</v>
      </c>
      <c r="M29" s="130" t="b">
        <f t="shared" si="12"/>
        <v>0</v>
      </c>
      <c r="N29" s="189">
        <v>25000</v>
      </c>
      <c r="O29" s="38">
        <v>0</v>
      </c>
      <c r="P29" s="47" t="str">
        <f>IF(O29&gt;N29,"Over Budget","Within Budget")</f>
        <v>Within Budget</v>
      </c>
      <c r="Q29" s="185" t="b">
        <f t="shared" ref="Q29" si="16">IF(P29="Over Budget",O29-N29)</f>
        <v>0</v>
      </c>
      <c r="R29" s="189">
        <v>35000</v>
      </c>
      <c r="S29" s="226">
        <v>27000</v>
      </c>
      <c r="T29" s="47" t="str">
        <f t="shared" si="14"/>
        <v>Within Budget</v>
      </c>
      <c r="U29" s="183">
        <f t="shared" si="10"/>
        <v>8000</v>
      </c>
      <c r="V29">
        <v>35000</v>
      </c>
      <c r="X29" t="str">
        <f t="shared" ref="X29" si="17">IF(W29&gt;V29,"Over Budget","Within Budget")</f>
        <v>Within Budget</v>
      </c>
      <c r="Y29" s="16" t="s">
        <v>18</v>
      </c>
    </row>
    <row r="30" spans="1:25" x14ac:dyDescent="0.25">
      <c r="A30" s="82"/>
      <c r="B30" s="56"/>
      <c r="C30" s="56"/>
      <c r="D30" s="8"/>
      <c r="E30" s="11"/>
      <c r="F30" s="56"/>
      <c r="G30" s="56"/>
      <c r="H30" s="8"/>
      <c r="I30" s="11"/>
      <c r="J30" s="56"/>
      <c r="K30" s="56"/>
      <c r="L30" s="8"/>
      <c r="M30" s="114"/>
      <c r="N30" s="181"/>
      <c r="O30" s="25"/>
      <c r="P30" s="8"/>
      <c r="Q30" s="181"/>
      <c r="U30" s="183">
        <f t="shared" si="10"/>
        <v>0</v>
      </c>
      <c r="Y30" s="8"/>
    </row>
    <row r="31" spans="1:25" s="4" customFormat="1" x14ac:dyDescent="0.25">
      <c r="A31" s="86" t="s">
        <v>243</v>
      </c>
      <c r="B31" s="63">
        <v>60000</v>
      </c>
      <c r="C31" s="88">
        <v>72812.31</v>
      </c>
      <c r="D31" s="197" t="str">
        <f>IF(C31&gt;B31,"Over Budget","Within Budget")</f>
        <v>Over Budget</v>
      </c>
      <c r="E31" s="198">
        <f>IF(D31="Over Budget",C31-B31)</f>
        <v>12812.309999999998</v>
      </c>
      <c r="F31" s="63">
        <v>66816.490000000005</v>
      </c>
      <c r="G31" s="88">
        <v>95901</v>
      </c>
      <c r="H31" s="197" t="str">
        <f>IF(G31&gt;F31,"Over Budget","Within Budget")</f>
        <v>Over Budget</v>
      </c>
      <c r="I31" s="198">
        <f>IF(H31="Over Budget",G31-F31)</f>
        <v>29084.509999999995</v>
      </c>
      <c r="J31" s="63">
        <v>100000</v>
      </c>
      <c r="K31" s="63">
        <v>74073.440000000002</v>
      </c>
      <c r="L31" s="110" t="str">
        <f>IF(K31&gt;J31,"Over Budget","Within Budget")</f>
        <v>Within Budget</v>
      </c>
      <c r="M31" s="199" t="b">
        <f t="shared" si="12"/>
        <v>0</v>
      </c>
      <c r="N31" s="189">
        <v>80000</v>
      </c>
      <c r="O31" s="45">
        <v>110125.98</v>
      </c>
      <c r="P31" s="197" t="str">
        <f>IF(O31&gt;N31,"Over Budget","Within Budget")</f>
        <v>Over Budget</v>
      </c>
      <c r="Q31" s="200">
        <f t="shared" ref="Q31" si="18">IF(P31="Over Budget",O31-N31)</f>
        <v>30125.979999999996</v>
      </c>
      <c r="R31" s="201">
        <v>80000</v>
      </c>
      <c r="S31" s="227">
        <v>45208.92</v>
      </c>
      <c r="T31" s="110" t="str">
        <f t="shared" si="14"/>
        <v>Within Budget</v>
      </c>
      <c r="U31" s="183">
        <f t="shared" si="10"/>
        <v>34791.08</v>
      </c>
      <c r="V31" s="4">
        <v>60000</v>
      </c>
      <c r="X31" t="str">
        <f t="shared" ref="X31:X38" si="19">IF(W31&gt;V31,"Over Budget","Within Budget")</f>
        <v>Within Budget</v>
      </c>
      <c r="Y31" s="16" t="s">
        <v>19</v>
      </c>
    </row>
    <row r="32" spans="1:25" x14ac:dyDescent="0.25">
      <c r="A32" s="83"/>
      <c r="B32" s="59"/>
      <c r="C32" s="59"/>
      <c r="D32" s="19"/>
      <c r="E32" s="112"/>
      <c r="F32" s="59"/>
      <c r="G32" s="59"/>
      <c r="H32" s="19"/>
      <c r="I32" s="112"/>
      <c r="J32" s="59"/>
      <c r="K32" s="59"/>
      <c r="L32" s="19"/>
      <c r="M32" s="114"/>
      <c r="N32" s="187"/>
      <c r="O32" s="18"/>
      <c r="P32" s="19"/>
      <c r="Q32" s="187"/>
      <c r="U32" s="183">
        <f t="shared" si="10"/>
        <v>0</v>
      </c>
      <c r="Y32" s="19"/>
    </row>
    <row r="33" spans="1:25" x14ac:dyDescent="0.25">
      <c r="A33" s="84" t="s">
        <v>429</v>
      </c>
      <c r="B33" s="56">
        <v>35700</v>
      </c>
      <c r="C33" s="89">
        <v>39200</v>
      </c>
      <c r="D33" s="46" t="str">
        <f t="shared" ref="D33:D39" si="20">IF(C33&gt;B33,"Over Budget","Within Budget")</f>
        <v>Over Budget</v>
      </c>
      <c r="E33" s="114">
        <f t="shared" ref="E33:E39" si="21">IF(D33="Over Budget",C33-B33)</f>
        <v>3500</v>
      </c>
      <c r="F33" s="56">
        <v>46800</v>
      </c>
      <c r="G33" s="56">
        <v>36833.15</v>
      </c>
      <c r="H33" t="str">
        <f t="shared" ref="H33:H39" si="22">IF(G33&gt;F33,"Over Budget","Within Budget")</f>
        <v>Within Budget</v>
      </c>
      <c r="I33" s="124" t="b">
        <f t="shared" ref="I33:I39" si="23">IF(H33="Over Budget",G33-F33)</f>
        <v>0</v>
      </c>
      <c r="J33" s="56">
        <v>47970</v>
      </c>
      <c r="K33" s="89">
        <v>82956</v>
      </c>
      <c r="L33" s="46" t="str">
        <f t="shared" ref="L33:L38" si="24">IF(K33&gt;J33,"Over Budget","Within Budget")</f>
        <v>Over Budget</v>
      </c>
      <c r="M33" s="114">
        <f t="shared" ref="M33:M38" si="25">IF(L33="Over Budget",K33-J33)</f>
        <v>34986</v>
      </c>
      <c r="N33" s="181">
        <v>0</v>
      </c>
      <c r="O33" s="25">
        <v>0</v>
      </c>
      <c r="P33" t="str">
        <f t="shared" ref="P33:P38" si="26">IF(O33&gt;N33,"Over Budget","Within Budget")</f>
        <v>Within Budget</v>
      </c>
      <c r="Q33" s="183" t="b">
        <f t="shared" ref="Q33:Q38" si="27">IF(P33="Over Budget",O33-N33)</f>
        <v>0</v>
      </c>
      <c r="T33" t="str">
        <f t="shared" ref="T33:T38" si="28">IF(S33&gt;R33,"Over Budget","Within Budget")</f>
        <v>Within Budget</v>
      </c>
      <c r="U33" s="183">
        <f t="shared" si="10"/>
        <v>0</v>
      </c>
      <c r="V33">
        <v>0</v>
      </c>
      <c r="X33" t="str">
        <f t="shared" si="19"/>
        <v>Within Budget</v>
      </c>
      <c r="Y33" s="8" t="s">
        <v>430</v>
      </c>
    </row>
    <row r="34" spans="1:25" x14ac:dyDescent="0.25">
      <c r="A34" s="84" t="s">
        <v>431</v>
      </c>
      <c r="B34" s="56">
        <v>6500</v>
      </c>
      <c r="C34" s="56">
        <v>2193.1</v>
      </c>
      <c r="D34" t="str">
        <f t="shared" si="20"/>
        <v>Within Budget</v>
      </c>
      <c r="E34" s="124" t="b">
        <f t="shared" si="21"/>
        <v>0</v>
      </c>
      <c r="F34" s="56">
        <v>3690</v>
      </c>
      <c r="G34" s="56">
        <v>977</v>
      </c>
      <c r="H34" t="str">
        <f t="shared" si="22"/>
        <v>Within Budget</v>
      </c>
      <c r="I34" s="124" t="b">
        <f t="shared" si="23"/>
        <v>0</v>
      </c>
      <c r="J34" s="56">
        <v>3783</v>
      </c>
      <c r="K34" s="56">
        <v>0</v>
      </c>
      <c r="L34" t="str">
        <f t="shared" si="24"/>
        <v>Within Budget</v>
      </c>
      <c r="M34" s="124" t="b">
        <f t="shared" si="25"/>
        <v>0</v>
      </c>
      <c r="N34" s="181">
        <v>0</v>
      </c>
      <c r="O34" s="25">
        <v>0</v>
      </c>
      <c r="P34" t="str">
        <f t="shared" si="26"/>
        <v>Within Budget</v>
      </c>
      <c r="Q34" s="183" t="b">
        <f t="shared" si="27"/>
        <v>0</v>
      </c>
      <c r="T34" t="str">
        <f t="shared" si="28"/>
        <v>Within Budget</v>
      </c>
      <c r="U34" s="183">
        <f t="shared" si="10"/>
        <v>0</v>
      </c>
      <c r="V34">
        <v>0</v>
      </c>
      <c r="X34" t="str">
        <f t="shared" si="19"/>
        <v>Within Budget</v>
      </c>
      <c r="Y34" s="8" t="s">
        <v>432</v>
      </c>
    </row>
    <row r="35" spans="1:25" x14ac:dyDescent="0.25">
      <c r="A35" s="84" t="s">
        <v>248</v>
      </c>
      <c r="B35" s="56"/>
      <c r="C35" s="56"/>
      <c r="D35" t="str">
        <f t="shared" si="20"/>
        <v>Within Budget</v>
      </c>
      <c r="E35" s="124" t="b">
        <f t="shared" si="21"/>
        <v>0</v>
      </c>
      <c r="F35" s="56"/>
      <c r="G35" s="56"/>
      <c r="H35" t="str">
        <f t="shared" si="22"/>
        <v>Within Budget</v>
      </c>
      <c r="I35" s="124" t="b">
        <f t="shared" si="23"/>
        <v>0</v>
      </c>
      <c r="J35" s="56"/>
      <c r="K35" s="56"/>
      <c r="L35" t="str">
        <f t="shared" si="24"/>
        <v>Within Budget</v>
      </c>
      <c r="M35" s="124" t="b">
        <f t="shared" si="25"/>
        <v>0</v>
      </c>
      <c r="N35" s="181">
        <v>45000</v>
      </c>
      <c r="O35" s="44">
        <v>47025</v>
      </c>
      <c r="P35" s="46" t="str">
        <f t="shared" si="26"/>
        <v>Over Budget</v>
      </c>
      <c r="Q35" s="184">
        <f t="shared" si="27"/>
        <v>2025</v>
      </c>
      <c r="R35" s="178">
        <v>46200</v>
      </c>
      <c r="S35" s="224">
        <v>46100</v>
      </c>
      <c r="T35" t="str">
        <f t="shared" si="28"/>
        <v>Within Budget</v>
      </c>
      <c r="U35" s="183">
        <f t="shared" si="10"/>
        <v>100</v>
      </c>
      <c r="V35">
        <v>46200</v>
      </c>
      <c r="X35" t="str">
        <f t="shared" si="19"/>
        <v>Within Budget</v>
      </c>
      <c r="Y35" s="8" t="s">
        <v>21</v>
      </c>
    </row>
    <row r="36" spans="1:25" x14ac:dyDescent="0.25">
      <c r="A36" s="84" t="s">
        <v>249</v>
      </c>
      <c r="B36" s="56">
        <v>6000</v>
      </c>
      <c r="C36" s="89">
        <v>7398.98</v>
      </c>
      <c r="D36" s="46" t="str">
        <f t="shared" si="20"/>
        <v>Over Budget</v>
      </c>
      <c r="E36" s="114">
        <f t="shared" si="21"/>
        <v>1398.9799999999996</v>
      </c>
      <c r="F36" s="56">
        <v>7800</v>
      </c>
      <c r="G36" s="89">
        <v>7433.37</v>
      </c>
      <c r="H36" s="46" t="str">
        <f t="shared" si="22"/>
        <v>Within Budget</v>
      </c>
      <c r="I36" s="124" t="b">
        <f t="shared" si="23"/>
        <v>0</v>
      </c>
      <c r="J36" s="56">
        <v>6800</v>
      </c>
      <c r="K36" s="56">
        <v>3144.82</v>
      </c>
      <c r="L36" t="str">
        <f t="shared" si="24"/>
        <v>Within Budget</v>
      </c>
      <c r="M36" s="124" t="b">
        <f t="shared" si="25"/>
        <v>0</v>
      </c>
      <c r="N36" s="212">
        <v>5500</v>
      </c>
      <c r="O36" s="25">
        <v>3078.24</v>
      </c>
      <c r="P36" t="str">
        <f t="shared" si="26"/>
        <v>Within Budget</v>
      </c>
      <c r="Q36" s="183" t="b">
        <f t="shared" si="27"/>
        <v>0</v>
      </c>
      <c r="R36" s="178">
        <v>5000</v>
      </c>
      <c r="S36" s="224">
        <v>3022.28</v>
      </c>
      <c r="T36" t="str">
        <f t="shared" si="28"/>
        <v>Within Budget</v>
      </c>
      <c r="U36" s="183">
        <f t="shared" si="10"/>
        <v>1977.7199999999998</v>
      </c>
      <c r="V36">
        <v>2115</v>
      </c>
      <c r="X36" t="str">
        <f t="shared" si="19"/>
        <v>Within Budget</v>
      </c>
      <c r="Y36" s="8" t="s">
        <v>22</v>
      </c>
    </row>
    <row r="37" spans="1:25" x14ac:dyDescent="0.25">
      <c r="A37" s="84" t="s">
        <v>433</v>
      </c>
      <c r="B37" s="60"/>
      <c r="C37" s="60"/>
      <c r="D37" t="str">
        <f t="shared" si="20"/>
        <v>Within Budget</v>
      </c>
      <c r="E37" s="124" t="b">
        <f t="shared" si="21"/>
        <v>0</v>
      </c>
      <c r="F37" s="60">
        <v>1000</v>
      </c>
      <c r="G37" s="90">
        <v>11332</v>
      </c>
      <c r="H37" s="46" t="str">
        <f t="shared" si="22"/>
        <v>Over Budget</v>
      </c>
      <c r="I37" s="114">
        <f t="shared" si="23"/>
        <v>10332</v>
      </c>
      <c r="J37" s="60">
        <v>1000</v>
      </c>
      <c r="K37" s="60">
        <v>0</v>
      </c>
      <c r="L37" t="str">
        <f t="shared" si="24"/>
        <v>Within Budget</v>
      </c>
      <c r="M37" s="124" t="b">
        <f t="shared" si="25"/>
        <v>0</v>
      </c>
      <c r="N37" s="181">
        <v>0</v>
      </c>
      <c r="O37" s="25"/>
      <c r="P37" t="str">
        <f t="shared" si="26"/>
        <v>Within Budget</v>
      </c>
      <c r="Q37" s="183" t="b">
        <f t="shared" si="27"/>
        <v>0</v>
      </c>
      <c r="T37" t="str">
        <f t="shared" si="28"/>
        <v>Within Budget</v>
      </c>
      <c r="U37" s="183">
        <f t="shared" si="10"/>
        <v>0</v>
      </c>
      <c r="V37">
        <v>0</v>
      </c>
      <c r="X37" t="str">
        <f t="shared" si="19"/>
        <v>Within Budget</v>
      </c>
      <c r="Y37" s="13" t="s">
        <v>434</v>
      </c>
    </row>
    <row r="38" spans="1:25" x14ac:dyDescent="0.25">
      <c r="A38" s="82"/>
      <c r="B38" s="56">
        <v>16000</v>
      </c>
      <c r="C38" s="89">
        <v>29706.720000000001</v>
      </c>
      <c r="D38" s="46" t="str">
        <f t="shared" si="20"/>
        <v>Over Budget</v>
      </c>
      <c r="E38" s="114">
        <f t="shared" si="21"/>
        <v>13706.720000000001</v>
      </c>
      <c r="F38" s="56">
        <v>16000</v>
      </c>
      <c r="G38" s="91">
        <v>2364.33</v>
      </c>
      <c r="H38" s="51" t="str">
        <f t="shared" si="22"/>
        <v>Within Budget</v>
      </c>
      <c r="I38" s="124" t="b">
        <f t="shared" si="23"/>
        <v>0</v>
      </c>
      <c r="J38" s="56"/>
      <c r="K38" s="56"/>
      <c r="L38" t="str">
        <f t="shared" si="24"/>
        <v>Within Budget</v>
      </c>
      <c r="M38" s="124" t="b">
        <f t="shared" si="25"/>
        <v>0</v>
      </c>
      <c r="N38" s="181">
        <v>30000</v>
      </c>
      <c r="O38" s="25">
        <v>15000</v>
      </c>
      <c r="P38" t="str">
        <f t="shared" si="26"/>
        <v>Within Budget</v>
      </c>
      <c r="Q38" s="183" t="b">
        <f t="shared" si="27"/>
        <v>0</v>
      </c>
      <c r="R38" s="178">
        <v>15000</v>
      </c>
      <c r="S38" s="224">
        <v>16855</v>
      </c>
      <c r="T38" t="str">
        <f t="shared" si="28"/>
        <v>Over Budget</v>
      </c>
      <c r="U38" s="183">
        <f t="shared" si="10"/>
        <v>-1855</v>
      </c>
      <c r="V38">
        <v>17500</v>
      </c>
      <c r="X38" t="str">
        <f t="shared" si="19"/>
        <v>Within Budget</v>
      </c>
      <c r="Y38" s="8" t="s">
        <v>20</v>
      </c>
    </row>
    <row r="39" spans="1:25" x14ac:dyDescent="0.25">
      <c r="A39" s="82"/>
      <c r="B39" s="56"/>
      <c r="C39" s="56"/>
      <c r="D39" t="str">
        <f t="shared" si="20"/>
        <v>Within Budget</v>
      </c>
      <c r="E39" s="124" t="b">
        <f t="shared" si="21"/>
        <v>0</v>
      </c>
      <c r="F39" s="56"/>
      <c r="G39" s="56"/>
      <c r="H39" t="str">
        <f t="shared" si="22"/>
        <v>Within Budget</v>
      </c>
      <c r="I39" s="124" t="b">
        <f t="shared" si="23"/>
        <v>0</v>
      </c>
      <c r="J39" s="56"/>
      <c r="K39" s="56"/>
      <c r="L39" s="8"/>
      <c r="M39" s="114"/>
      <c r="N39" s="181"/>
      <c r="O39" s="25"/>
      <c r="U39" s="183">
        <f t="shared" si="10"/>
        <v>0</v>
      </c>
      <c r="Y39" s="8"/>
    </row>
    <row r="40" spans="1:25" x14ac:dyDescent="0.25">
      <c r="A40" s="101"/>
      <c r="B40" s="61">
        <f>SUM(B33:B38)</f>
        <v>64200</v>
      </c>
      <c r="C40" s="94">
        <f>SUM(C33:C38)</f>
        <v>78498.8</v>
      </c>
      <c r="D40" s="48" t="str">
        <f t="shared" ref="D40" si="29">IF(C40&gt;B40,"Over Budget","Within Budget")</f>
        <v>Over Budget</v>
      </c>
      <c r="E40" s="129">
        <f t="shared" ref="E40" si="30">IF(D40="Over Budget",C40-B40)</f>
        <v>14298.800000000003</v>
      </c>
      <c r="F40" s="61">
        <f>SUM(F33:F39)</f>
        <v>75290</v>
      </c>
      <c r="G40" s="61">
        <f>SUM(G33:G39)</f>
        <v>58939.850000000006</v>
      </c>
      <c r="H40" s="47" t="str">
        <f t="shared" ref="H40" si="31">IF(G40&gt;F40,"Over Budget","Within Budget")</f>
        <v>Within Budget</v>
      </c>
      <c r="I40" s="130" t="b">
        <f t="shared" ref="I40" si="32">IF(H40="Over Budget",G40-F40)</f>
        <v>0</v>
      </c>
      <c r="J40" s="61">
        <f>SUM(J33:J39)</f>
        <v>59553</v>
      </c>
      <c r="K40" s="94">
        <f>SUM(K33:K39)</f>
        <v>86100.82</v>
      </c>
      <c r="L40" s="48" t="str">
        <f>IF(K40&gt;J40,"Over Budget","Within Budget")</f>
        <v>Over Budget</v>
      </c>
      <c r="M40" s="129">
        <f t="shared" si="12"/>
        <v>26547.820000000007</v>
      </c>
      <c r="N40" s="202">
        <f>SUM(N33:N39)</f>
        <v>80500</v>
      </c>
      <c r="O40" s="61">
        <f>SUM(O33:O39)</f>
        <v>65103.24</v>
      </c>
      <c r="P40" s="47" t="str">
        <f>IF(O40&gt;N40,"Over Budget","Within Budget")</f>
        <v>Within Budget</v>
      </c>
      <c r="Q40" s="185" t="b">
        <f t="shared" ref="Q40" si="33">IF(P40="Over Budget",O40-N40)</f>
        <v>0</v>
      </c>
      <c r="R40" s="202">
        <f t="shared" ref="R40:S40" si="34">SUM(R33:R39)</f>
        <v>66200</v>
      </c>
      <c r="S40" s="228">
        <f t="shared" si="34"/>
        <v>65977.279999999999</v>
      </c>
      <c r="T40" s="47" t="str">
        <f>IF(S40&gt;R40,"Over Budget","Within Budget")</f>
        <v>Within Budget</v>
      </c>
      <c r="U40" s="183">
        <f t="shared" si="10"/>
        <v>222.72000000000116</v>
      </c>
      <c r="V40" s="202">
        <f t="shared" ref="V40:W40" si="35">SUM(V33:V39)</f>
        <v>65815</v>
      </c>
      <c r="W40" s="202">
        <f t="shared" si="35"/>
        <v>0</v>
      </c>
      <c r="X40" s="47" t="str">
        <f t="shared" ref="X40:X44" si="36">IF(W40&gt;V40,"Over Budget","Within Budget")</f>
        <v>Within Budget</v>
      </c>
      <c r="Y40" s="15" t="s">
        <v>23</v>
      </c>
    </row>
    <row r="41" spans="1:25" x14ac:dyDescent="0.25">
      <c r="A41" s="82"/>
      <c r="B41" s="56"/>
      <c r="C41" s="56"/>
      <c r="D41" s="8"/>
      <c r="E41" s="11"/>
      <c r="F41" s="56"/>
      <c r="G41" s="56"/>
      <c r="H41" s="8"/>
      <c r="I41" s="11"/>
      <c r="J41" s="56"/>
      <c r="K41" s="56"/>
      <c r="L41" s="8"/>
      <c r="M41" s="114"/>
      <c r="N41" s="181"/>
      <c r="O41" s="25"/>
      <c r="U41" s="183">
        <f t="shared" si="10"/>
        <v>0</v>
      </c>
      <c r="Y41" s="8"/>
    </row>
    <row r="42" spans="1:25" x14ac:dyDescent="0.25">
      <c r="A42" s="84" t="s">
        <v>251</v>
      </c>
      <c r="B42" s="56">
        <v>500</v>
      </c>
      <c r="C42" s="56">
        <v>415.25</v>
      </c>
      <c r="D42" t="str">
        <f>IF(C42&gt;B42,"Over Budget","Within Budget")</f>
        <v>Within Budget</v>
      </c>
      <c r="E42" s="124" t="b">
        <f>IF(D42="Over Budget",C42-B42)</f>
        <v>0</v>
      </c>
      <c r="F42" s="56">
        <v>513</v>
      </c>
      <c r="G42" s="56">
        <v>486.33</v>
      </c>
      <c r="H42" t="str">
        <f>IF(G42&gt;F42,"Over Budget","Within Budget")</f>
        <v>Within Budget</v>
      </c>
      <c r="I42" s="124" t="b">
        <f>IF(H42="Over Budget",G42-F42)</f>
        <v>0</v>
      </c>
      <c r="J42" s="56">
        <v>500</v>
      </c>
      <c r="K42" s="56">
        <v>459.3</v>
      </c>
      <c r="L42" t="str">
        <f>IF(K42&gt;J42,"Over Budget","Within Budget")</f>
        <v>Within Budget</v>
      </c>
      <c r="M42" s="124" t="b">
        <f>IF(L42="Over Budget",K42-J42)</f>
        <v>0</v>
      </c>
      <c r="N42" s="212">
        <v>536.52</v>
      </c>
      <c r="O42" s="25">
        <v>0</v>
      </c>
      <c r="P42" t="str">
        <f>IF(O42&gt;N42,"Over Budget","Within Budget")</f>
        <v>Within Budget</v>
      </c>
      <c r="Q42" s="183" t="b">
        <f>IF(P42="Over Budget",O42-N42)</f>
        <v>0</v>
      </c>
      <c r="R42" s="178">
        <v>537</v>
      </c>
      <c r="S42" s="224">
        <v>0</v>
      </c>
      <c r="T42" t="str">
        <f>IF(S42&gt;R42,"Over Budget","Within Budget")</f>
        <v>Within Budget</v>
      </c>
      <c r="U42" s="183">
        <f t="shared" si="10"/>
        <v>537</v>
      </c>
      <c r="V42">
        <v>537</v>
      </c>
      <c r="X42" t="str">
        <f t="shared" si="36"/>
        <v>Within Budget</v>
      </c>
      <c r="Y42" s="8" t="s">
        <v>24</v>
      </c>
    </row>
    <row r="43" spans="1:25" x14ac:dyDescent="0.25">
      <c r="A43" s="84" t="s">
        <v>252</v>
      </c>
      <c r="B43" s="56">
        <v>500</v>
      </c>
      <c r="C43" s="89">
        <v>503.66</v>
      </c>
      <c r="D43" s="46" t="str">
        <f>IF(C43&gt;B43,"Over Budget","Within Budget")</f>
        <v>Over Budget</v>
      </c>
      <c r="E43" s="114">
        <f>IF(D43="Over Budget",C43-B43)</f>
        <v>3.660000000000025</v>
      </c>
      <c r="F43" s="56">
        <v>500</v>
      </c>
      <c r="G43" s="56">
        <v>180</v>
      </c>
      <c r="H43" t="str">
        <f>IF(G43&gt;F43,"Over Budget","Within Budget")</f>
        <v>Within Budget</v>
      </c>
      <c r="I43" s="124" t="b">
        <f>IF(H43="Over Budget",G43-F43)</f>
        <v>0</v>
      </c>
      <c r="J43" s="56">
        <v>526</v>
      </c>
      <c r="K43" s="56">
        <v>0</v>
      </c>
      <c r="L43" t="str">
        <f>IF(K43&gt;J43,"Over Budget","Within Budget")</f>
        <v>Within Budget</v>
      </c>
      <c r="M43" s="124" t="b">
        <f>IF(L43="Over Budget",K43-J43)</f>
        <v>0</v>
      </c>
      <c r="N43" s="181">
        <v>200</v>
      </c>
      <c r="O43" s="25">
        <v>0</v>
      </c>
      <c r="P43" t="str">
        <f>IF(O43&gt;N43,"Over Budget","Within Budget")</f>
        <v>Within Budget</v>
      </c>
      <c r="Q43" s="183" t="b">
        <f>IF(P43="Over Budget",O43-N43)</f>
        <v>0</v>
      </c>
      <c r="R43" s="178">
        <v>200</v>
      </c>
      <c r="S43" s="224">
        <v>0</v>
      </c>
      <c r="T43" t="str">
        <f>IF(S43&gt;R43,"Over Budget","Within Budget")</f>
        <v>Within Budget</v>
      </c>
      <c r="U43" s="183">
        <f t="shared" si="10"/>
        <v>200</v>
      </c>
      <c r="V43">
        <v>200</v>
      </c>
      <c r="X43" t="str">
        <f t="shared" si="36"/>
        <v>Within Budget</v>
      </c>
      <c r="Y43" s="8" t="s">
        <v>25</v>
      </c>
    </row>
    <row r="44" spans="1:25" x14ac:dyDescent="0.25">
      <c r="A44" s="84" t="s">
        <v>253</v>
      </c>
      <c r="B44" s="56">
        <v>1200</v>
      </c>
      <c r="C44" s="56">
        <v>895</v>
      </c>
      <c r="D44" t="str">
        <f>IF(C44&gt;B44,"Over Budget","Within Budget")</f>
        <v>Within Budget</v>
      </c>
      <c r="E44" s="124" t="b">
        <f>IF(D44="Over Budget",C44-B44)</f>
        <v>0</v>
      </c>
      <c r="F44" s="56">
        <v>1200</v>
      </c>
      <c r="G44" s="56">
        <v>741</v>
      </c>
      <c r="H44" t="str">
        <f>IF(G44&gt;F44,"Over Budget","Within Budget")</f>
        <v>Within Budget</v>
      </c>
      <c r="I44" s="124" t="b">
        <f>IF(H44="Over Budget",G44-F44)</f>
        <v>0</v>
      </c>
      <c r="J44" s="56">
        <v>1200</v>
      </c>
      <c r="K44" s="56">
        <v>1158</v>
      </c>
      <c r="L44" t="str">
        <f>IF(K44&gt;J44,"Over Budget","Within Budget")</f>
        <v>Within Budget</v>
      </c>
      <c r="M44" s="124" t="b">
        <f>IF(L44="Over Budget",K44-J44)</f>
        <v>0</v>
      </c>
      <c r="N44" s="181">
        <v>1200</v>
      </c>
      <c r="O44" s="44">
        <v>3564.42</v>
      </c>
      <c r="P44" s="46" t="str">
        <f>IF(O44&gt;N44,"Over Budget","Within Budget")</f>
        <v>Over Budget</v>
      </c>
      <c r="Q44" s="184">
        <f>IF(P44="Over Budget",O44-N44)</f>
        <v>2364.42</v>
      </c>
      <c r="R44" s="178">
        <v>2000</v>
      </c>
      <c r="S44" s="224">
        <v>191</v>
      </c>
      <c r="T44" t="str">
        <f>IF(S44&gt;R44,"Over Budget","Within Budget")</f>
        <v>Within Budget</v>
      </c>
      <c r="U44" s="183">
        <f t="shared" si="10"/>
        <v>1809</v>
      </c>
      <c r="V44">
        <v>2000</v>
      </c>
      <c r="X44" t="str">
        <f t="shared" si="36"/>
        <v>Within Budget</v>
      </c>
      <c r="Y44" s="8" t="s">
        <v>26</v>
      </c>
    </row>
    <row r="45" spans="1:25" x14ac:dyDescent="0.25">
      <c r="A45" s="82"/>
      <c r="B45" s="56"/>
      <c r="C45" s="56"/>
      <c r="D45" s="78"/>
      <c r="E45" s="11"/>
      <c r="F45" s="56"/>
      <c r="G45" s="56"/>
      <c r="H45" s="78"/>
      <c r="I45" s="11"/>
      <c r="J45" s="56"/>
      <c r="K45" s="56"/>
      <c r="L45" s="78"/>
      <c r="M45" s="114"/>
      <c r="N45" s="181"/>
      <c r="O45" s="25"/>
      <c r="U45" s="183">
        <f t="shared" si="10"/>
        <v>0</v>
      </c>
      <c r="Y45" s="8"/>
    </row>
    <row r="46" spans="1:25" x14ac:dyDescent="0.25">
      <c r="A46" s="101"/>
      <c r="B46" s="61">
        <f>SUM(B42:B44)</f>
        <v>2200</v>
      </c>
      <c r="C46" s="61">
        <f>SUM(C42:C44)</f>
        <v>1813.91</v>
      </c>
      <c r="D46" s="79" t="str">
        <f>IF(C46&gt;B46,"Over Budget","Within Budget")</f>
        <v>Within Budget</v>
      </c>
      <c r="E46" s="130" t="b">
        <f>IF(D46="Over Budget",C46-B46)</f>
        <v>0</v>
      </c>
      <c r="F46" s="61">
        <f>SUM(F42:F44)</f>
        <v>2213</v>
      </c>
      <c r="G46" s="61">
        <f>SUM(G42:G44)</f>
        <v>1407.33</v>
      </c>
      <c r="H46" s="79" t="str">
        <f>IF(G46&gt;F46,"Over Budget","Within Budget")</f>
        <v>Within Budget</v>
      </c>
      <c r="I46" s="130" t="b">
        <f t="shared" ref="I46" si="37">IF(H46="Over Budget",G46-F46)</f>
        <v>0</v>
      </c>
      <c r="J46" s="61">
        <f>SUM(J42:J44)</f>
        <v>2226</v>
      </c>
      <c r="K46" s="61">
        <f>SUM(K42:K44)</f>
        <v>1617.3</v>
      </c>
      <c r="L46" s="79" t="str">
        <f>IF(K46&gt;J46,"Over Budget","Within Budget")</f>
        <v>Within Budget</v>
      </c>
      <c r="M46" s="130" t="b">
        <f t="shared" si="12"/>
        <v>0</v>
      </c>
      <c r="N46" s="189">
        <f>SUM(N42:N45)</f>
        <v>1936.52</v>
      </c>
      <c r="O46" s="45">
        <f>SUM(O42:O44)</f>
        <v>3564.42</v>
      </c>
      <c r="P46" s="48" t="str">
        <f>IF(O46&gt;N46,"Over Budget","Within Budget")</f>
        <v>Over Budget</v>
      </c>
      <c r="Q46" s="186">
        <f t="shared" ref="Q46" si="38">IF(P46="Over Budget",O46-N46)</f>
        <v>1627.9</v>
      </c>
      <c r="R46" s="203">
        <f t="shared" ref="R46:S46" si="39">SUM(R42:R44)</f>
        <v>2737</v>
      </c>
      <c r="S46" s="229">
        <f t="shared" si="39"/>
        <v>191</v>
      </c>
      <c r="T46" s="47" t="str">
        <f>IF(S46&gt;R46,"Over Budget","Within Budget")</f>
        <v>Within Budget</v>
      </c>
      <c r="U46" s="183">
        <f t="shared" si="10"/>
        <v>2546</v>
      </c>
      <c r="V46" s="203">
        <f t="shared" ref="V46:W46" si="40">SUM(V42:V44)</f>
        <v>2737</v>
      </c>
      <c r="W46" s="203">
        <f t="shared" si="40"/>
        <v>0</v>
      </c>
      <c r="X46" s="47" t="str">
        <f t="shared" ref="X46:X53" si="41">IF(W46&gt;V46,"Over Budget","Within Budget")</f>
        <v>Within Budget</v>
      </c>
      <c r="Y46" s="15" t="s">
        <v>27</v>
      </c>
    </row>
    <row r="47" spans="1:25" x14ac:dyDescent="0.25">
      <c r="A47" s="82"/>
      <c r="B47" s="62"/>
      <c r="C47" s="62"/>
      <c r="D47" s="17"/>
      <c r="E47" s="116"/>
      <c r="F47" s="62"/>
      <c r="G47" s="62"/>
      <c r="H47" s="17"/>
      <c r="I47" s="116"/>
      <c r="J47" s="62"/>
      <c r="K47" s="62"/>
      <c r="L47" s="17"/>
      <c r="M47" s="114"/>
      <c r="N47" s="181"/>
      <c r="O47" s="25"/>
      <c r="U47" s="183">
        <f t="shared" si="10"/>
        <v>0</v>
      </c>
      <c r="X47" s="136"/>
      <c r="Y47" s="17"/>
    </row>
    <row r="48" spans="1:25" x14ac:dyDescent="0.25">
      <c r="A48" s="84" t="s">
        <v>254</v>
      </c>
      <c r="B48" s="56">
        <v>1500</v>
      </c>
      <c r="C48" s="56">
        <v>1500</v>
      </c>
      <c r="D48" t="str">
        <f t="shared" ref="D48:D53" si="42">IF(C48&gt;B48,"Over Budget","Within Budget")</f>
        <v>Within Budget</v>
      </c>
      <c r="E48" s="124" t="b">
        <f t="shared" ref="E48:E53" si="43">IF(D48="Over Budget",C48-B48)</f>
        <v>0</v>
      </c>
      <c r="F48" s="56">
        <v>1500</v>
      </c>
      <c r="G48" s="56">
        <v>1500</v>
      </c>
      <c r="H48" t="str">
        <f t="shared" ref="H48:H53" si="44">IF(G48&gt;F48,"Over Budget","Within Budget")</f>
        <v>Within Budget</v>
      </c>
      <c r="I48" s="124" t="b">
        <f t="shared" ref="I48:I53" si="45">IF(H48="Over Budget",G48-F48)</f>
        <v>0</v>
      </c>
      <c r="J48" s="56">
        <v>1500</v>
      </c>
      <c r="K48" s="56">
        <v>1500</v>
      </c>
      <c r="L48" t="str">
        <f t="shared" ref="L48:L53" si="46">IF(K48&gt;J48,"Over Budget","Within Budget")</f>
        <v>Within Budget</v>
      </c>
      <c r="M48" s="124" t="b">
        <f t="shared" ref="M48:M53" si="47">IF(L48="Over Budget",K48-J48)</f>
        <v>0</v>
      </c>
      <c r="N48" s="181">
        <v>1500</v>
      </c>
      <c r="O48" s="25">
        <v>1500</v>
      </c>
      <c r="P48" t="str">
        <f t="shared" ref="P48:P53" si="48">IF(O48&gt;N48,"Over Budget","Within Budget")</f>
        <v>Within Budget</v>
      </c>
      <c r="Q48" s="183" t="b">
        <f t="shared" ref="Q48:Q53" si="49">IF(P48="Over Budget",O48-N48)</f>
        <v>0</v>
      </c>
      <c r="R48" s="178">
        <v>1500</v>
      </c>
      <c r="S48" s="224">
        <v>1500</v>
      </c>
      <c r="T48" t="str">
        <f t="shared" ref="T48:T53" si="50">IF(S48&gt;R48,"Over Budget","Within Budget")</f>
        <v>Within Budget</v>
      </c>
      <c r="U48" s="183">
        <f t="shared" si="10"/>
        <v>0</v>
      </c>
      <c r="V48">
        <v>1500</v>
      </c>
      <c r="X48" t="str">
        <f t="shared" si="41"/>
        <v>Within Budget</v>
      </c>
      <c r="Y48" s="8" t="s">
        <v>28</v>
      </c>
    </row>
    <row r="49" spans="1:26" x14ac:dyDescent="0.25">
      <c r="A49" s="84" t="s">
        <v>255</v>
      </c>
      <c r="B49" s="56">
        <v>54419.040000000001</v>
      </c>
      <c r="C49" s="89">
        <v>55006.97</v>
      </c>
      <c r="D49" s="46" t="str">
        <f t="shared" si="42"/>
        <v>Over Budget</v>
      </c>
      <c r="E49" s="114">
        <f t="shared" si="43"/>
        <v>587.93000000000029</v>
      </c>
      <c r="F49" s="56">
        <v>46972</v>
      </c>
      <c r="G49" s="89">
        <v>48110.13</v>
      </c>
      <c r="H49" s="46" t="str">
        <f t="shared" si="44"/>
        <v>Over Budget</v>
      </c>
      <c r="I49" s="114">
        <f t="shared" si="45"/>
        <v>1138.1299999999974</v>
      </c>
      <c r="J49" s="56">
        <v>48147</v>
      </c>
      <c r="K49" s="56">
        <v>48147</v>
      </c>
      <c r="L49" t="str">
        <f t="shared" si="46"/>
        <v>Within Budget</v>
      </c>
      <c r="M49" s="124" t="b">
        <f t="shared" si="47"/>
        <v>0</v>
      </c>
      <c r="N49" s="181">
        <v>49110.96</v>
      </c>
      <c r="O49" s="25">
        <v>49110.96</v>
      </c>
      <c r="P49" t="str">
        <f t="shared" si="48"/>
        <v>Within Budget</v>
      </c>
      <c r="Q49" s="183" t="b">
        <f t="shared" si="49"/>
        <v>0</v>
      </c>
      <c r="R49" s="178">
        <v>54607</v>
      </c>
      <c r="S49" s="224">
        <v>54607</v>
      </c>
      <c r="T49" t="str">
        <f t="shared" si="50"/>
        <v>Within Budget</v>
      </c>
      <c r="U49" s="183">
        <f t="shared" si="10"/>
        <v>0</v>
      </c>
      <c r="V49">
        <v>57829</v>
      </c>
      <c r="X49" t="str">
        <f t="shared" si="41"/>
        <v>Within Budget</v>
      </c>
      <c r="Y49" s="8" t="s">
        <v>29</v>
      </c>
    </row>
    <row r="50" spans="1:26" x14ac:dyDescent="0.25">
      <c r="A50" s="84" t="s">
        <v>256</v>
      </c>
      <c r="B50" s="56"/>
      <c r="C50" s="56"/>
      <c r="D50" t="str">
        <f t="shared" si="42"/>
        <v>Within Budget</v>
      </c>
      <c r="E50" s="124" t="b">
        <f t="shared" si="43"/>
        <v>0</v>
      </c>
      <c r="F50" s="56">
        <v>11009</v>
      </c>
      <c r="G50" s="89">
        <v>13029</v>
      </c>
      <c r="H50" s="46" t="str">
        <f t="shared" si="44"/>
        <v>Over Budget</v>
      </c>
      <c r="I50" s="114">
        <f t="shared" si="45"/>
        <v>2020</v>
      </c>
      <c r="J50" s="56">
        <v>15170</v>
      </c>
      <c r="K50" s="56">
        <v>15170</v>
      </c>
      <c r="L50" t="str">
        <f t="shared" si="46"/>
        <v>Within Budget</v>
      </c>
      <c r="M50" s="124" t="b">
        <f t="shared" si="47"/>
        <v>0</v>
      </c>
      <c r="N50" s="181">
        <v>15473.4</v>
      </c>
      <c r="O50" s="25">
        <v>15473.4</v>
      </c>
      <c r="P50" t="str">
        <f t="shared" si="48"/>
        <v>Within Budget</v>
      </c>
      <c r="Q50" s="183" t="b">
        <f t="shared" si="49"/>
        <v>0</v>
      </c>
      <c r="R50" s="178">
        <v>16786</v>
      </c>
      <c r="S50" s="224">
        <v>16683.38</v>
      </c>
      <c r="T50" t="str">
        <f t="shared" si="50"/>
        <v>Within Budget</v>
      </c>
      <c r="U50" s="183">
        <f t="shared" si="10"/>
        <v>102.61999999999898</v>
      </c>
      <c r="V50">
        <v>17776</v>
      </c>
      <c r="X50" t="str">
        <f t="shared" si="41"/>
        <v>Within Budget</v>
      </c>
      <c r="Y50" s="8" t="s">
        <v>30</v>
      </c>
    </row>
    <row r="51" spans="1:26" x14ac:dyDescent="0.25">
      <c r="A51" s="84" t="s">
        <v>435</v>
      </c>
      <c r="B51" s="56"/>
      <c r="C51" s="56"/>
      <c r="D51" t="str">
        <f t="shared" si="42"/>
        <v>Within Budget</v>
      </c>
      <c r="E51" s="124" t="b">
        <f t="shared" si="43"/>
        <v>0</v>
      </c>
      <c r="F51" s="56">
        <v>0</v>
      </c>
      <c r="G51" s="56"/>
      <c r="H51" t="str">
        <f t="shared" si="44"/>
        <v>Within Budget</v>
      </c>
      <c r="I51" s="124" t="b">
        <f t="shared" si="45"/>
        <v>0</v>
      </c>
      <c r="J51" s="56">
        <v>1000</v>
      </c>
      <c r="K51" s="56">
        <v>0</v>
      </c>
      <c r="L51" t="str">
        <f t="shared" si="46"/>
        <v>Within Budget</v>
      </c>
      <c r="M51" s="124" t="b">
        <f t="shared" si="47"/>
        <v>0</v>
      </c>
      <c r="N51" s="181">
        <v>0</v>
      </c>
      <c r="O51" s="25">
        <v>0</v>
      </c>
      <c r="P51" t="str">
        <f t="shared" si="48"/>
        <v>Within Budget</v>
      </c>
      <c r="Q51" s="183" t="b">
        <f t="shared" si="49"/>
        <v>0</v>
      </c>
      <c r="R51" s="178">
        <v>0</v>
      </c>
      <c r="T51" t="str">
        <f t="shared" si="50"/>
        <v>Within Budget</v>
      </c>
      <c r="U51" s="183">
        <f t="shared" si="10"/>
        <v>0</v>
      </c>
      <c r="X51" t="str">
        <f t="shared" si="41"/>
        <v>Within Budget</v>
      </c>
      <c r="Y51" s="8" t="s">
        <v>31</v>
      </c>
    </row>
    <row r="52" spans="1:26" x14ac:dyDescent="0.25">
      <c r="A52" s="84" t="s">
        <v>257</v>
      </c>
      <c r="B52" s="56">
        <v>3000</v>
      </c>
      <c r="C52" s="56">
        <v>1000</v>
      </c>
      <c r="D52" t="str">
        <f t="shared" si="42"/>
        <v>Within Budget</v>
      </c>
      <c r="E52" s="124" t="b">
        <f t="shared" si="43"/>
        <v>0</v>
      </c>
      <c r="F52" s="56">
        <v>1000</v>
      </c>
      <c r="G52" s="56">
        <v>1000</v>
      </c>
      <c r="H52" t="str">
        <f t="shared" si="44"/>
        <v>Within Budget</v>
      </c>
      <c r="I52" s="124" t="b">
        <f t="shared" si="45"/>
        <v>0</v>
      </c>
      <c r="J52" s="56">
        <v>1000</v>
      </c>
      <c r="K52" s="56">
        <v>1000</v>
      </c>
      <c r="L52" t="str">
        <f t="shared" si="46"/>
        <v>Within Budget</v>
      </c>
      <c r="M52" s="124" t="b">
        <f t="shared" si="47"/>
        <v>0</v>
      </c>
      <c r="N52" s="181">
        <v>1000</v>
      </c>
      <c r="O52" s="25">
        <v>1000</v>
      </c>
      <c r="P52" t="str">
        <f t="shared" si="48"/>
        <v>Within Budget</v>
      </c>
      <c r="Q52" s="183" t="b">
        <f t="shared" si="49"/>
        <v>0</v>
      </c>
      <c r="R52" s="178">
        <v>1000</v>
      </c>
      <c r="S52" s="224">
        <v>1000</v>
      </c>
      <c r="T52" t="str">
        <f t="shared" si="50"/>
        <v>Within Budget</v>
      </c>
      <c r="U52" s="183">
        <f t="shared" si="10"/>
        <v>0</v>
      </c>
      <c r="V52">
        <v>2500</v>
      </c>
      <c r="X52" t="str">
        <f t="shared" si="41"/>
        <v>Within Budget</v>
      </c>
      <c r="Y52" s="8" t="s">
        <v>32</v>
      </c>
    </row>
    <row r="53" spans="1:26" x14ac:dyDescent="0.25">
      <c r="A53" s="84" t="s">
        <v>258</v>
      </c>
      <c r="B53" s="56">
        <v>7375</v>
      </c>
      <c r="C53" s="56">
        <v>7370.66</v>
      </c>
      <c r="D53" t="str">
        <f t="shared" si="42"/>
        <v>Within Budget</v>
      </c>
      <c r="E53" s="124" t="b">
        <f t="shared" si="43"/>
        <v>0</v>
      </c>
      <c r="F53" s="56">
        <v>8415</v>
      </c>
      <c r="G53" s="56">
        <v>4874.18</v>
      </c>
      <c r="H53" t="str">
        <f t="shared" si="44"/>
        <v>Within Budget</v>
      </c>
      <c r="I53" s="124" t="b">
        <f t="shared" si="45"/>
        <v>0</v>
      </c>
      <c r="J53" s="56">
        <v>8705</v>
      </c>
      <c r="K53" s="56">
        <v>7707.2</v>
      </c>
      <c r="L53" t="str">
        <f t="shared" si="46"/>
        <v>Within Budget</v>
      </c>
      <c r="M53" s="124" t="b">
        <f t="shared" si="47"/>
        <v>0</v>
      </c>
      <c r="N53" s="181">
        <v>7158</v>
      </c>
      <c r="O53" s="25">
        <v>6647.85</v>
      </c>
      <c r="P53" t="str">
        <f t="shared" si="48"/>
        <v>Within Budget</v>
      </c>
      <c r="Q53" s="183" t="b">
        <f t="shared" si="49"/>
        <v>0</v>
      </c>
      <c r="R53" s="178">
        <v>23705</v>
      </c>
      <c r="S53" s="224">
        <v>18455.689999999999</v>
      </c>
      <c r="T53" t="str">
        <f t="shared" si="50"/>
        <v>Within Budget</v>
      </c>
      <c r="U53" s="183">
        <f t="shared" si="10"/>
        <v>5249.3100000000013</v>
      </c>
      <c r="V53">
        <v>5315</v>
      </c>
      <c r="X53" t="str">
        <f t="shared" si="41"/>
        <v>Within Budget</v>
      </c>
      <c r="Y53" s="8" t="s">
        <v>33</v>
      </c>
      <c r="Z53" t="s">
        <v>436</v>
      </c>
    </row>
    <row r="54" spans="1:26" x14ac:dyDescent="0.25">
      <c r="A54" s="82"/>
      <c r="B54" s="56"/>
      <c r="C54" s="56"/>
      <c r="D54" s="8"/>
      <c r="E54" s="11"/>
      <c r="F54" s="56"/>
      <c r="G54" s="56"/>
      <c r="H54" s="8"/>
      <c r="I54" s="11"/>
      <c r="J54" s="56"/>
      <c r="K54" s="56"/>
      <c r="L54" s="8"/>
      <c r="M54" s="114"/>
      <c r="N54" s="181"/>
      <c r="O54" s="25"/>
      <c r="U54" s="183">
        <f t="shared" si="10"/>
        <v>0</v>
      </c>
      <c r="Y54" s="8"/>
    </row>
    <row r="55" spans="1:26" x14ac:dyDescent="0.25">
      <c r="A55" s="101"/>
      <c r="B55" s="61">
        <f>SUM(B48:B53)</f>
        <v>66294.040000000008</v>
      </c>
      <c r="C55" s="61">
        <f>SUM(C48:C53)</f>
        <v>64877.630000000005</v>
      </c>
      <c r="D55" s="47" t="str">
        <f>IF(C55&gt;B55,"Over Budget","Within Budget")</f>
        <v>Within Budget</v>
      </c>
      <c r="E55" s="130" t="b">
        <f>IF(D55="Over Budget",C55-B55)</f>
        <v>0</v>
      </c>
      <c r="F55" s="61">
        <f>SUM(F48:F53)</f>
        <v>68896</v>
      </c>
      <c r="G55" s="61">
        <f>SUM(G48:G53)</f>
        <v>68513.31</v>
      </c>
      <c r="H55" s="47" t="str">
        <f>IF(G55&gt;F55,"Over Budget","Within Budget")</f>
        <v>Within Budget</v>
      </c>
      <c r="I55" s="130" t="b">
        <f t="shared" ref="I55" si="51">IF(H55="Over Budget",G55-F55)</f>
        <v>0</v>
      </c>
      <c r="J55" s="61">
        <f>SUM(J48:J53)</f>
        <v>75522</v>
      </c>
      <c r="K55" s="61">
        <f>SUM(K48:K53)</f>
        <v>73524.2</v>
      </c>
      <c r="L55" s="47" t="str">
        <f>IF(K55&gt;J55,"Over Budget","Within Budget")</f>
        <v>Within Budget</v>
      </c>
      <c r="M55" s="130" t="b">
        <f t="shared" si="12"/>
        <v>0</v>
      </c>
      <c r="N55" s="189">
        <f>SUM(N48:N54)</f>
        <v>74242.36</v>
      </c>
      <c r="O55" s="38">
        <f>SUM(O48:O53)</f>
        <v>73732.210000000006</v>
      </c>
      <c r="P55" s="47" t="str">
        <f>IF(O55&gt;N55,"Over Budget","Within Budget")</f>
        <v>Within Budget</v>
      </c>
      <c r="Q55" s="185" t="b">
        <f t="shared" ref="Q55" si="52">IF(P55="Over Budget",O55-N55)</f>
        <v>0</v>
      </c>
      <c r="R55" s="189">
        <f>SUM(R48:R53)</f>
        <v>97598</v>
      </c>
      <c r="S55" s="226">
        <f>SUM(S48:S53)</f>
        <v>92246.07</v>
      </c>
      <c r="T55" s="47" t="str">
        <f>IF(S55&gt;R55,"Over Budget","Within Budget")</f>
        <v>Within Budget</v>
      </c>
      <c r="U55" s="183">
        <f t="shared" si="10"/>
        <v>5351.929999999993</v>
      </c>
      <c r="V55" s="189">
        <f>SUM(V48:V53)</f>
        <v>84920</v>
      </c>
      <c r="W55" s="189">
        <f>SUM(W48:W53)</f>
        <v>0</v>
      </c>
      <c r="X55" s="47" t="str">
        <f t="shared" ref="X55" si="53">IF(W55&gt;V55,"Over Budget","Within Budget")</f>
        <v>Within Budget</v>
      </c>
      <c r="Y55" s="15" t="s">
        <v>34</v>
      </c>
    </row>
    <row r="56" spans="1:26" x14ac:dyDescent="0.25">
      <c r="A56" s="83"/>
      <c r="B56" s="62"/>
      <c r="C56" s="62"/>
      <c r="D56" s="17"/>
      <c r="E56" s="116"/>
      <c r="F56" s="62"/>
      <c r="G56" s="62"/>
      <c r="H56" s="17"/>
      <c r="I56" s="116"/>
      <c r="J56" s="62"/>
      <c r="K56" s="62"/>
      <c r="L56" s="17"/>
      <c r="M56" s="114"/>
      <c r="N56" s="187"/>
      <c r="O56" s="18"/>
      <c r="U56" s="183">
        <f t="shared" si="10"/>
        <v>0</v>
      </c>
      <c r="Y56" s="17"/>
    </row>
    <row r="57" spans="1:26" x14ac:dyDescent="0.25">
      <c r="A57" s="84" t="s">
        <v>259</v>
      </c>
      <c r="B57" s="56">
        <v>33141.839999999997</v>
      </c>
      <c r="C57" s="89">
        <v>42279.12</v>
      </c>
      <c r="D57" s="46" t="str">
        <f>IF(C57&gt;B57,"Over Budget","Within Budget")</f>
        <v>Over Budget</v>
      </c>
      <c r="E57" s="114">
        <f>IF(D57="Over Budget",C57-B57)</f>
        <v>9137.2800000000061</v>
      </c>
      <c r="F57" s="56">
        <v>46800</v>
      </c>
      <c r="G57" s="56">
        <v>42448.5</v>
      </c>
      <c r="H57" t="str">
        <f>IF(G57&gt;F57,"Over Budget","Within Budget")</f>
        <v>Within Budget</v>
      </c>
      <c r="I57" s="124" t="b">
        <f>IF(H57="Over Budget",G57-F57)</f>
        <v>0</v>
      </c>
      <c r="J57" s="56">
        <v>47970</v>
      </c>
      <c r="K57" s="89">
        <v>71604.98</v>
      </c>
      <c r="L57" s="46" t="str">
        <f>IF(K57&gt;J57,"Over Budget","Within Budget")</f>
        <v>Over Budget</v>
      </c>
      <c r="M57" s="114">
        <f>IF(L57="Over Budget",K57-J57)</f>
        <v>23634.979999999996</v>
      </c>
      <c r="N57" s="181">
        <v>0</v>
      </c>
      <c r="O57" s="25"/>
      <c r="P57" t="str">
        <f>IF(O57&gt;N57,"Over Budget","Within Budget")</f>
        <v>Within Budget</v>
      </c>
      <c r="Q57" s="183" t="b">
        <f>IF(P57="Over Budget",O57-N57)</f>
        <v>0</v>
      </c>
      <c r="R57" s="178">
        <v>45472.1</v>
      </c>
      <c r="S57" s="224">
        <v>42482.55</v>
      </c>
      <c r="T57" t="str">
        <f t="shared" ref="T57:T64" si="54">IF(S57&gt;R57,"Over Budget","Within Budget")</f>
        <v>Within Budget</v>
      </c>
      <c r="U57" s="183">
        <f t="shared" ref="U57:U63" si="55">R57-S57</f>
        <v>2989.5499999999956</v>
      </c>
      <c r="V57">
        <v>78154</v>
      </c>
      <c r="X57" t="str">
        <f>IF(W57&gt;V57,"Over Budget","Within Budget")</f>
        <v>Within Budget</v>
      </c>
      <c r="Y57" s="8" t="s">
        <v>35</v>
      </c>
    </row>
    <row r="58" spans="1:26" x14ac:dyDescent="0.25">
      <c r="A58" s="84" t="s">
        <v>260</v>
      </c>
      <c r="B58" s="56">
        <v>18670.080000000002</v>
      </c>
      <c r="C58" s="89">
        <v>20459.7</v>
      </c>
      <c r="D58" s="46" t="str">
        <f>IF(C58&gt;B58,"Over Budget","Within Budget")</f>
        <v>Over Budget</v>
      </c>
      <c r="E58" s="114">
        <f>IF(D58="Over Budget",C58-B58)</f>
        <v>1789.619999999999</v>
      </c>
      <c r="F58" s="56">
        <v>0</v>
      </c>
      <c r="G58" s="91">
        <v>0</v>
      </c>
      <c r="H58" s="51" t="str">
        <f>IF(G58&gt;F58,"Over Budget","Within Budget")</f>
        <v>Within Budget</v>
      </c>
      <c r="I58" s="124" t="b">
        <f>IF(H58="Over Budget",G58-F58)</f>
        <v>0</v>
      </c>
      <c r="J58" s="56"/>
      <c r="K58" s="56"/>
      <c r="L58" t="str">
        <f>IF(K58&gt;J58,"Over Budget","Within Budget")</f>
        <v>Within Budget</v>
      </c>
      <c r="M58" s="124" t="b">
        <f>IF(L58="Over Budget",K58-J58)</f>
        <v>0</v>
      </c>
      <c r="N58" s="181">
        <v>0</v>
      </c>
      <c r="O58" s="25">
        <v>0</v>
      </c>
      <c r="P58" t="str">
        <f>IF(O58&gt;N58,"Over Budget","Within Budget")</f>
        <v>Within Budget</v>
      </c>
      <c r="Q58" s="183" t="b">
        <f>IF(P58="Over Budget",O58-N58)</f>
        <v>0</v>
      </c>
      <c r="T58" t="str">
        <f t="shared" si="54"/>
        <v>Within Budget</v>
      </c>
      <c r="U58" s="183">
        <f t="shared" si="55"/>
        <v>0</v>
      </c>
      <c r="V58">
        <v>2500</v>
      </c>
      <c r="X58" t="str">
        <f t="shared" ref="X58:X63" si="56">IF(W58&gt;V58,"Over Budget","Within Budget")</f>
        <v>Within Budget</v>
      </c>
      <c r="Y58" s="8" t="s">
        <v>36</v>
      </c>
    </row>
    <row r="59" spans="1:26" x14ac:dyDescent="0.25">
      <c r="A59" s="84" t="s">
        <v>437</v>
      </c>
      <c r="B59" s="56"/>
      <c r="C59" s="56"/>
      <c r="D59" t="str">
        <f>IF(C59&gt;B59,"Over Budget","Within Budget")</f>
        <v>Within Budget</v>
      </c>
      <c r="E59" s="124" t="b">
        <f>IF(D59="Over Budget",C59-B59)</f>
        <v>0</v>
      </c>
      <c r="F59" s="56">
        <v>6000</v>
      </c>
      <c r="G59" s="89">
        <v>6895</v>
      </c>
      <c r="H59" s="46" t="str">
        <f>IF(G59&gt;F59,"Over Budget","Within Budget")</f>
        <v>Over Budget</v>
      </c>
      <c r="I59" s="114">
        <f>IF(H59="Over Budget",G59-F59)</f>
        <v>895</v>
      </c>
      <c r="J59" s="56">
        <v>10000</v>
      </c>
      <c r="K59" s="56">
        <v>10000</v>
      </c>
      <c r="L59" t="str">
        <f>IF(K59&gt;J59,"Over Budget","Within Budget")</f>
        <v>Within Budget</v>
      </c>
      <c r="M59" s="124" t="b">
        <f>IF(L59="Over Budget",K59-J59)</f>
        <v>0</v>
      </c>
      <c r="N59" s="181">
        <v>0</v>
      </c>
      <c r="O59" s="25">
        <v>0</v>
      </c>
      <c r="P59" t="str">
        <f>IF(O59&gt;N59,"Over Budget","Within Budget")</f>
        <v>Within Budget</v>
      </c>
      <c r="Q59" s="183" t="b">
        <f>IF(P59="Over Budget",O59-N59)</f>
        <v>0</v>
      </c>
      <c r="T59" t="str">
        <f t="shared" si="54"/>
        <v>Within Budget</v>
      </c>
      <c r="U59" s="183">
        <f t="shared" si="55"/>
        <v>0</v>
      </c>
      <c r="X59" t="str">
        <f t="shared" si="56"/>
        <v>Within Budget</v>
      </c>
      <c r="Y59" s="8" t="s">
        <v>438</v>
      </c>
    </row>
    <row r="60" spans="1:26" x14ac:dyDescent="0.25">
      <c r="A60" s="84" t="s">
        <v>261</v>
      </c>
      <c r="B60" s="56">
        <v>5200</v>
      </c>
      <c r="C60" s="56">
        <v>4152.3500000000004</v>
      </c>
      <c r="D60" t="str">
        <f>IF(C60&gt;B60,"Over Budget","Within Budget")</f>
        <v>Within Budget</v>
      </c>
      <c r="E60" s="124" t="b">
        <f>IF(D60="Over Budget",C60-B60)</f>
        <v>0</v>
      </c>
      <c r="F60" s="56">
        <v>5500</v>
      </c>
      <c r="G60" s="56">
        <v>5248.56</v>
      </c>
      <c r="H60" t="str">
        <f>IF(G60&gt;F60,"Over Budget","Within Budget")</f>
        <v>Within Budget</v>
      </c>
      <c r="I60" s="124" t="b">
        <f>IF(H60="Over Budget",G60-F60)</f>
        <v>0</v>
      </c>
      <c r="J60" s="56">
        <v>7100</v>
      </c>
      <c r="K60" s="56">
        <v>6208.9</v>
      </c>
      <c r="L60" t="str">
        <f>IF(K60&gt;J60,"Over Budget","Within Budget")</f>
        <v>Within Budget</v>
      </c>
      <c r="M60" s="124" t="b">
        <f>IF(L60="Over Budget",K60-J60)</f>
        <v>0</v>
      </c>
      <c r="N60" s="181">
        <v>7100</v>
      </c>
      <c r="O60" s="25">
        <v>6008.45</v>
      </c>
      <c r="P60" t="str">
        <f>IF(O60&gt;N60,"Over Budget","Within Budget")</f>
        <v>Within Budget</v>
      </c>
      <c r="Q60" s="183" t="b">
        <f>IF(P60="Over Budget",O60-N60)</f>
        <v>0</v>
      </c>
      <c r="R60" s="178">
        <v>7100</v>
      </c>
      <c r="S60" s="224">
        <v>6504.65</v>
      </c>
      <c r="T60" t="str">
        <f t="shared" si="54"/>
        <v>Within Budget</v>
      </c>
      <c r="U60" s="183">
        <f t="shared" si="55"/>
        <v>595.35000000000036</v>
      </c>
      <c r="V60">
        <v>7100</v>
      </c>
      <c r="X60" t="str">
        <f t="shared" si="56"/>
        <v>Within Budget</v>
      </c>
      <c r="Y60" s="8" t="s">
        <v>262</v>
      </c>
    </row>
    <row r="61" spans="1:26" x14ac:dyDescent="0.25">
      <c r="A61" s="84" t="s">
        <v>263</v>
      </c>
      <c r="B61" s="56"/>
      <c r="C61" s="56"/>
      <c r="D61" t="str">
        <f>IF(C61&gt;B61,"Over Budget","Within Budget")</f>
        <v>Within Budget</v>
      </c>
      <c r="E61" s="124" t="b">
        <f>IF(D61="Over Budget",C61-B61)</f>
        <v>0</v>
      </c>
      <c r="F61" s="56"/>
      <c r="G61" s="56">
        <v>0</v>
      </c>
      <c r="H61" t="str">
        <f>IF(G61&gt;F61,"Over Budget","Within Budget")</f>
        <v>Within Budget</v>
      </c>
      <c r="I61" s="124" t="b">
        <f>IF(H61="Over Budget",G61-F61)</f>
        <v>0</v>
      </c>
      <c r="J61" s="56">
        <v>20107</v>
      </c>
      <c r="K61" s="89">
        <v>23738.55</v>
      </c>
      <c r="L61" s="46" t="str">
        <f>IF(K61&gt;J61,"Over Budget","Within Budget")</f>
        <v>Over Budget</v>
      </c>
      <c r="M61" s="114">
        <f>IF(L61="Over Budget",K61-J61)</f>
        <v>3631.5499999999993</v>
      </c>
      <c r="N61" s="181">
        <v>83500</v>
      </c>
      <c r="O61" s="25">
        <v>83499.960000000006</v>
      </c>
      <c r="P61" t="str">
        <f>IF(O61&gt;N61,"Over Budget","Within Budget")</f>
        <v>Within Budget</v>
      </c>
      <c r="Q61" s="183" t="b">
        <f>IF(P61="Over Budget",O61-N61)</f>
        <v>0</v>
      </c>
      <c r="R61" s="178">
        <v>37527.9</v>
      </c>
      <c r="S61" s="224">
        <v>37527.9</v>
      </c>
      <c r="T61" t="str">
        <f t="shared" si="54"/>
        <v>Within Budget</v>
      </c>
      <c r="U61" s="183">
        <f t="shared" si="55"/>
        <v>0</v>
      </c>
      <c r="V61">
        <v>0</v>
      </c>
      <c r="X61" t="str">
        <f t="shared" si="56"/>
        <v>Within Budget</v>
      </c>
      <c r="Y61" s="8" t="s">
        <v>264</v>
      </c>
    </row>
    <row r="62" spans="1:26" x14ac:dyDescent="0.25">
      <c r="A62" s="84" t="s">
        <v>265</v>
      </c>
      <c r="B62" s="56"/>
      <c r="C62" s="56"/>
      <c r="E62" s="124"/>
      <c r="F62" s="56"/>
      <c r="G62" s="56"/>
      <c r="I62" s="124"/>
      <c r="J62" s="56"/>
      <c r="K62" s="89"/>
      <c r="L62" s="46"/>
      <c r="M62" s="114"/>
      <c r="N62" s="181"/>
      <c r="O62" s="25"/>
      <c r="Q62" s="183"/>
      <c r="T62" t="str">
        <f t="shared" si="54"/>
        <v>Within Budget</v>
      </c>
      <c r="U62" s="183">
        <f t="shared" si="55"/>
        <v>0</v>
      </c>
      <c r="V62">
        <v>5500</v>
      </c>
      <c r="X62" t="str">
        <f t="shared" si="56"/>
        <v>Within Budget</v>
      </c>
      <c r="Y62" s="8" t="s">
        <v>266</v>
      </c>
    </row>
    <row r="63" spans="1:26" x14ac:dyDescent="0.25">
      <c r="A63" s="84" t="s">
        <v>267</v>
      </c>
      <c r="B63" s="56">
        <v>9000</v>
      </c>
      <c r="C63" s="56">
        <v>6849.88</v>
      </c>
      <c r="D63" t="str">
        <f>IF(C63&gt;B63,"Over Budget","Within Budget")</f>
        <v>Within Budget</v>
      </c>
      <c r="E63" s="124" t="b">
        <f>IF(D63="Over Budget",C63-B63)</f>
        <v>0</v>
      </c>
      <c r="F63" s="56">
        <v>9918.24</v>
      </c>
      <c r="G63" s="56">
        <v>9726.6</v>
      </c>
      <c r="H63" t="str">
        <f>IF(G63&gt;F63,"Over Budget","Within Budget")</f>
        <v>Within Budget</v>
      </c>
      <c r="I63" s="124" t="b">
        <f>IF(H63="Over Budget",G63-F63)</f>
        <v>0</v>
      </c>
      <c r="J63" s="56">
        <v>10000</v>
      </c>
      <c r="K63" s="56">
        <v>9632.2000000000007</v>
      </c>
      <c r="L63" t="str">
        <f>IF(K63&gt;J63,"Over Budget","Within Budget")</f>
        <v>Within Budget</v>
      </c>
      <c r="M63" s="124" t="b">
        <f>IF(L63="Over Budget",K63-J63)</f>
        <v>0</v>
      </c>
      <c r="N63" s="181">
        <v>6607</v>
      </c>
      <c r="O63" s="25">
        <v>4973.71</v>
      </c>
      <c r="P63" t="str">
        <f>IF(O63&gt;N63,"Over Budget","Within Budget")</f>
        <v>Within Budget</v>
      </c>
      <c r="Q63" s="183" t="b">
        <f>IF(P63="Over Budget",O63-N63)</f>
        <v>0</v>
      </c>
      <c r="R63" s="178">
        <v>8150</v>
      </c>
      <c r="S63" s="224">
        <v>7097.25</v>
      </c>
      <c r="T63" t="str">
        <f t="shared" si="54"/>
        <v>Within Budget</v>
      </c>
      <c r="U63" s="183">
        <f t="shared" si="55"/>
        <v>1052.75</v>
      </c>
      <c r="V63">
        <v>3325</v>
      </c>
      <c r="X63" s="223" t="str">
        <f t="shared" si="56"/>
        <v>Within Budget</v>
      </c>
      <c r="Y63" s="8" t="s">
        <v>38</v>
      </c>
    </row>
    <row r="64" spans="1:26" x14ac:dyDescent="0.25">
      <c r="A64" s="101"/>
      <c r="B64" s="61">
        <f>SUM(B57:B61)</f>
        <v>57011.92</v>
      </c>
      <c r="C64" s="94">
        <f>SUM(C57:C61)</f>
        <v>66891.170000000013</v>
      </c>
      <c r="D64" s="48" t="str">
        <f>IF(C64&gt;B64,"Over Budget","Within Budget")</f>
        <v>Over Budget</v>
      </c>
      <c r="E64" s="129">
        <f>IF(D64="Over Budget",C64-B64)</f>
        <v>9879.2500000000146</v>
      </c>
      <c r="F64" s="61">
        <f>SUM(F57:F63)</f>
        <v>68218.240000000005</v>
      </c>
      <c r="G64" s="61">
        <f>SUM(G57:G61)</f>
        <v>54592.06</v>
      </c>
      <c r="H64" s="47" t="str">
        <f>IF(G64&gt;F64,"Over Budget","Within Budget")</f>
        <v>Within Budget</v>
      </c>
      <c r="I64" s="130" t="b">
        <f t="shared" ref="I64" si="57">IF(H64="Over Budget",G64-F64)</f>
        <v>0</v>
      </c>
      <c r="J64" s="61">
        <f>SUM(J57:J61)</f>
        <v>85177</v>
      </c>
      <c r="K64" s="94">
        <f>SUM(K57:K61)</f>
        <v>111552.43</v>
      </c>
      <c r="L64" s="48" t="str">
        <f>IF(K64&gt;J64,"Over Budget","Within Budget")</f>
        <v>Over Budget</v>
      </c>
      <c r="M64" s="129">
        <f t="shared" si="12"/>
        <v>26375.429999999993</v>
      </c>
      <c r="N64" s="189">
        <f>SUM(N57:N63)</f>
        <v>97207</v>
      </c>
      <c r="O64" s="38">
        <f>SUM(O57:O61)</f>
        <v>89508.41</v>
      </c>
      <c r="P64" s="47" t="str">
        <f>IF(O64&gt;N64,"Over Budget","Within Budget")</f>
        <v>Within Budget</v>
      </c>
      <c r="Q64" s="185" t="b">
        <f t="shared" ref="Q64" si="58">IF(P64="Over Budget",O64-N64)</f>
        <v>0</v>
      </c>
      <c r="R64" s="189">
        <f>SUM(R57:R61)</f>
        <v>90100</v>
      </c>
      <c r="S64" s="226">
        <f>SUM(S57:S61)</f>
        <v>86515.1</v>
      </c>
      <c r="T64" s="47" t="str">
        <f t="shared" si="54"/>
        <v>Within Budget</v>
      </c>
      <c r="U64" s="183">
        <f t="shared" si="10"/>
        <v>3584.8999999999942</v>
      </c>
      <c r="V64" s="189">
        <f>SUM(V57:V61)</f>
        <v>87754</v>
      </c>
      <c r="W64" s="189">
        <f>SUM(W57:W61)</f>
        <v>0</v>
      </c>
      <c r="X64" s="47" t="str">
        <f t="shared" ref="X64" si="59">IF(W64&gt;V64,"Over Budget","Within Budget")</f>
        <v>Within Budget</v>
      </c>
      <c r="Y64" s="15" t="s">
        <v>39</v>
      </c>
    </row>
    <row r="65" spans="1:26" x14ac:dyDescent="0.25">
      <c r="A65" s="83"/>
      <c r="B65" s="62"/>
      <c r="C65" s="62"/>
      <c r="D65" s="17"/>
      <c r="E65" s="116"/>
      <c r="F65" s="62"/>
      <c r="G65" s="62"/>
      <c r="H65" s="17"/>
      <c r="I65" s="116"/>
      <c r="J65" s="62"/>
      <c r="K65" s="62"/>
      <c r="L65" s="17"/>
      <c r="M65" s="114"/>
      <c r="N65" s="187"/>
      <c r="O65" s="18"/>
      <c r="U65" s="183">
        <f t="shared" si="10"/>
        <v>0</v>
      </c>
      <c r="Y65" s="17"/>
    </row>
    <row r="66" spans="1:26" x14ac:dyDescent="0.25">
      <c r="A66" s="84" t="s">
        <v>269</v>
      </c>
      <c r="B66" s="56">
        <v>42708.42</v>
      </c>
      <c r="C66" s="56">
        <v>42663.72</v>
      </c>
      <c r="D66" t="str">
        <f>IF(C66&gt;B66,"Over Budget","Within Budget")</f>
        <v>Within Budget</v>
      </c>
      <c r="E66" s="124" t="b">
        <f>IF(D66="Over Budget",C66-B66)</f>
        <v>0</v>
      </c>
      <c r="F66" s="56">
        <v>43776</v>
      </c>
      <c r="G66" s="56">
        <v>43776</v>
      </c>
      <c r="H66" t="str">
        <f>IF(G66&gt;F66,"Over Budget","Within Budget")</f>
        <v>Within Budget</v>
      </c>
      <c r="I66" s="124" t="b">
        <f>IF(H66="Over Budget",G66-F66)</f>
        <v>0</v>
      </c>
      <c r="J66" s="56">
        <v>44871</v>
      </c>
      <c r="K66" s="56">
        <v>44871</v>
      </c>
      <c r="L66" t="str">
        <f>IF(K66&gt;J66,"Over Budget","Within Budget")</f>
        <v>Within Budget</v>
      </c>
      <c r="M66" s="124" t="b">
        <f>IF(L66="Over Budget",K66-J66)</f>
        <v>0</v>
      </c>
      <c r="N66" s="181">
        <v>45768.42</v>
      </c>
      <c r="O66" s="25">
        <v>45768.42</v>
      </c>
      <c r="P66" t="str">
        <f>IF(O66&gt;N66,"Over Budget","Within Budget")</f>
        <v>Within Budget</v>
      </c>
      <c r="Q66" s="183" t="b">
        <f>IF(P66="Over Budget",O66-N66)</f>
        <v>0</v>
      </c>
      <c r="R66" s="178">
        <v>53581</v>
      </c>
      <c r="S66" s="224">
        <v>53581</v>
      </c>
      <c r="T66" t="str">
        <f>IF(S66&gt;R66,"Over Budget","Within Budget")</f>
        <v>Within Budget</v>
      </c>
      <c r="U66" s="183">
        <f t="shared" si="10"/>
        <v>0</v>
      </c>
      <c r="V66">
        <v>56742</v>
      </c>
      <c r="X66" t="str">
        <f t="shared" ref="X66:X69" si="60">IF(W66&gt;V66,"Over Budget","Within Budget")</f>
        <v>Within Budget</v>
      </c>
      <c r="Y66" s="8" t="s">
        <v>40</v>
      </c>
    </row>
    <row r="67" spans="1:26" x14ac:dyDescent="0.25">
      <c r="A67" s="84" t="s">
        <v>270</v>
      </c>
      <c r="B67" s="56"/>
      <c r="C67" s="56"/>
      <c r="D67" t="str">
        <f>IF(C67&gt;B67,"Over Budget","Within Budget")</f>
        <v>Within Budget</v>
      </c>
      <c r="E67" s="124" t="b">
        <f>IF(D67="Over Budget",C67-B67)</f>
        <v>0</v>
      </c>
      <c r="F67" s="56">
        <v>0</v>
      </c>
      <c r="G67" s="56">
        <v>0</v>
      </c>
      <c r="H67" t="str">
        <f>IF(G67&gt;F67,"Over Budget","Within Budget")</f>
        <v>Within Budget</v>
      </c>
      <c r="I67" s="124" t="b">
        <f>IF(H67="Over Budget",G67-F67)</f>
        <v>0</v>
      </c>
      <c r="J67" s="56"/>
      <c r="K67" s="56"/>
      <c r="L67" t="str">
        <f>IF(K67&gt;J67,"Over Budget","Within Budget")</f>
        <v>Within Budget</v>
      </c>
      <c r="M67" s="124" t="b">
        <f>IF(L67="Over Budget",K67-J67)</f>
        <v>0</v>
      </c>
      <c r="N67" s="181">
        <v>2600</v>
      </c>
      <c r="O67" s="25">
        <v>551.25</v>
      </c>
      <c r="P67" t="str">
        <f>IF(O67&gt;N67,"Over Budget","Within Budget")</f>
        <v>Within Budget</v>
      </c>
      <c r="Q67" s="183" t="b">
        <f>IF(P67="Over Budget",O67-N67)</f>
        <v>0</v>
      </c>
      <c r="R67" s="178">
        <v>2600</v>
      </c>
      <c r="S67" s="224">
        <v>305.5</v>
      </c>
      <c r="T67" t="str">
        <f>IF(S67&gt;R67,"Over Budget","Within Budget")</f>
        <v>Within Budget</v>
      </c>
      <c r="U67" s="183">
        <f t="shared" si="10"/>
        <v>2294.5</v>
      </c>
      <c r="V67">
        <v>1150</v>
      </c>
      <c r="X67" t="str">
        <f t="shared" si="60"/>
        <v>Within Budget</v>
      </c>
      <c r="Y67" s="8" t="s">
        <v>41</v>
      </c>
    </row>
    <row r="68" spans="1:26" x14ac:dyDescent="0.25">
      <c r="A68" s="84" t="s">
        <v>271</v>
      </c>
      <c r="B68" s="56">
        <v>1000</v>
      </c>
      <c r="C68" s="56">
        <v>1000</v>
      </c>
      <c r="D68" t="str">
        <f>IF(C68&gt;B68,"Over Budget","Within Budget")</f>
        <v>Within Budget</v>
      </c>
      <c r="E68" s="124" t="b">
        <f>IF(D68="Over Budget",C68-B68)</f>
        <v>0</v>
      </c>
      <c r="F68" s="56">
        <v>1000</v>
      </c>
      <c r="G68" s="56">
        <v>1000</v>
      </c>
      <c r="H68" t="str">
        <f>IF(G68&gt;F68,"Over Budget","Within Budget")</f>
        <v>Within Budget</v>
      </c>
      <c r="I68" s="124" t="b">
        <f>IF(H68="Over Budget",G68-F68)</f>
        <v>0</v>
      </c>
      <c r="J68" s="56">
        <v>1000</v>
      </c>
      <c r="K68" s="56">
        <v>1000</v>
      </c>
      <c r="L68" t="str">
        <f>IF(K68&gt;J68,"Over Budget","Within Budget")</f>
        <v>Within Budget</v>
      </c>
      <c r="M68" s="124" t="b">
        <f>IF(L68="Over Budget",K68-J68)</f>
        <v>0</v>
      </c>
      <c r="N68" s="181">
        <v>1000</v>
      </c>
      <c r="O68" s="25">
        <v>1000</v>
      </c>
      <c r="P68" t="str">
        <f>IF(O68&gt;N68,"Over Budget","Within Budget")</f>
        <v>Within Budget</v>
      </c>
      <c r="Q68" s="183" t="b">
        <f>IF(P68="Over Budget",O68-N68)</f>
        <v>0</v>
      </c>
      <c r="R68" s="178">
        <v>1000</v>
      </c>
      <c r="S68" s="224">
        <v>1000</v>
      </c>
      <c r="T68" t="str">
        <f>IF(S68&gt;R68,"Over Budget","Within Budget")</f>
        <v>Within Budget</v>
      </c>
      <c r="U68" s="183">
        <f t="shared" si="10"/>
        <v>0</v>
      </c>
      <c r="V68">
        <v>1000</v>
      </c>
      <c r="X68" t="str">
        <f t="shared" si="60"/>
        <v>Within Budget</v>
      </c>
      <c r="Y68" s="8" t="s">
        <v>42</v>
      </c>
    </row>
    <row r="69" spans="1:26" x14ac:dyDescent="0.25">
      <c r="A69" s="84" t="s">
        <v>272</v>
      </c>
      <c r="B69" s="56">
        <v>9400</v>
      </c>
      <c r="C69" s="89">
        <v>15355.66</v>
      </c>
      <c r="D69" s="46" t="str">
        <f>IF(C69&gt;B69,"Over Budget","Within Budget")</f>
        <v>Over Budget</v>
      </c>
      <c r="E69" s="114">
        <f>IF(D69="Over Budget",C69-B69)</f>
        <v>5955.66</v>
      </c>
      <c r="F69" s="56">
        <v>9400</v>
      </c>
      <c r="G69" s="56">
        <v>7584.31</v>
      </c>
      <c r="H69" t="str">
        <f>IF(G69&gt;F69,"Over Budget","Within Budget")</f>
        <v>Within Budget</v>
      </c>
      <c r="I69" s="124" t="b">
        <f>IF(H69="Over Budget",G69-F69)</f>
        <v>0</v>
      </c>
      <c r="J69" s="56">
        <v>9900</v>
      </c>
      <c r="K69" s="56">
        <v>9193.2000000000007</v>
      </c>
      <c r="L69" t="str">
        <f>IF(K69&gt;J69,"Over Budget","Within Budget")</f>
        <v>Within Budget</v>
      </c>
      <c r="M69" s="124" t="b">
        <f>IF(L69="Over Budget",K69-J69)</f>
        <v>0</v>
      </c>
      <c r="N69" s="181">
        <v>8900</v>
      </c>
      <c r="O69" s="25">
        <v>8858.3799999999992</v>
      </c>
      <c r="P69" t="str">
        <f>IF(O69&gt;N69,"Over Budget","Within Budget")</f>
        <v>Within Budget</v>
      </c>
      <c r="Q69" s="183" t="b">
        <f>IF(P69="Over Budget",O69-N69)</f>
        <v>0</v>
      </c>
      <c r="R69" s="178">
        <v>9650</v>
      </c>
      <c r="S69" s="224">
        <v>9416.59</v>
      </c>
      <c r="T69" t="str">
        <f>IF(S69&gt;R69,"Over Budget","Within Budget")</f>
        <v>Within Budget</v>
      </c>
      <c r="U69" s="183">
        <f t="shared" si="10"/>
        <v>233.40999999999985</v>
      </c>
      <c r="V69">
        <v>8938</v>
      </c>
      <c r="X69" t="str">
        <f t="shared" si="60"/>
        <v>Within Budget</v>
      </c>
      <c r="Y69" s="8" t="s">
        <v>43</v>
      </c>
    </row>
    <row r="70" spans="1:26" x14ac:dyDescent="0.25">
      <c r="A70" s="84" t="s">
        <v>273</v>
      </c>
      <c r="B70" s="56">
        <v>6860</v>
      </c>
      <c r="C70" s="56">
        <v>0</v>
      </c>
      <c r="D70" t="str">
        <f>IF(C70&gt;B70,"Over Budget","Within Budget")</f>
        <v>Within Budget</v>
      </c>
      <c r="E70" s="124" t="b">
        <f>IF(D70="Over Budget",C70-B70)</f>
        <v>0</v>
      </c>
      <c r="F70" s="56">
        <v>6860</v>
      </c>
      <c r="G70" s="89">
        <v>6860.4</v>
      </c>
      <c r="H70" s="46" t="str">
        <f>IF(G70&gt;F70,"Over Budget","Within Budget")</f>
        <v>Over Budget</v>
      </c>
      <c r="I70" s="114">
        <f>IF(H70="Over Budget",G70-F70)</f>
        <v>0.3999999999996362</v>
      </c>
      <c r="J70" s="56">
        <v>6860</v>
      </c>
      <c r="K70" s="56">
        <v>6860</v>
      </c>
      <c r="L70" t="str">
        <f>IF(K70&gt;J70,"Over Budget","Within Budget")</f>
        <v>Within Budget</v>
      </c>
      <c r="M70" s="124" t="b">
        <f>IF(L70="Over Budget",K70-J70)</f>
        <v>0</v>
      </c>
      <c r="N70" s="181">
        <v>6860</v>
      </c>
      <c r="O70" s="25">
        <v>6860</v>
      </c>
      <c r="P70" t="str">
        <f>IF(O70&gt;N70,"Over Budget","Within Budget")</f>
        <v>Within Budget</v>
      </c>
      <c r="Q70" s="183" t="b">
        <f>IF(P70="Over Budget",O70-N70)</f>
        <v>0</v>
      </c>
      <c r="R70" s="178">
        <v>4990</v>
      </c>
      <c r="S70" s="224">
        <v>4990</v>
      </c>
      <c r="T70" t="str">
        <f>IF(S70&gt;R70,"Over Budget","Within Budget")</f>
        <v>Within Budget</v>
      </c>
      <c r="U70" s="183">
        <f t="shared" si="10"/>
        <v>0</v>
      </c>
      <c r="V70" t="s">
        <v>419</v>
      </c>
      <c r="Y70" s="8" t="s">
        <v>274</v>
      </c>
    </row>
    <row r="71" spans="1:26" x14ac:dyDescent="0.25">
      <c r="A71" s="82"/>
      <c r="B71" s="56"/>
      <c r="C71" s="56"/>
      <c r="D71" s="8"/>
      <c r="E71" s="11"/>
      <c r="F71" s="56"/>
      <c r="G71" s="56"/>
      <c r="H71" s="8"/>
      <c r="I71" s="11"/>
      <c r="J71" s="56"/>
      <c r="K71" s="56"/>
      <c r="L71" s="8"/>
      <c r="M71" s="114"/>
      <c r="N71" s="181"/>
      <c r="O71" s="25"/>
      <c r="U71" s="183">
        <f t="shared" si="10"/>
        <v>0</v>
      </c>
      <c r="Y71" s="8"/>
    </row>
    <row r="72" spans="1:26" x14ac:dyDescent="0.25">
      <c r="A72" s="101"/>
      <c r="B72" s="61">
        <f>SUM(B66:B70)</f>
        <v>59968.42</v>
      </c>
      <c r="C72" s="61">
        <f>SUM(C66:C70)</f>
        <v>59019.380000000005</v>
      </c>
      <c r="D72" s="47" t="str">
        <f>IF(C72&gt;B72,"Over Budget","Within Budget")</f>
        <v>Within Budget</v>
      </c>
      <c r="E72" s="130" t="b">
        <f>IF(D72="Over Budget",C72-B72)</f>
        <v>0</v>
      </c>
      <c r="F72" s="61">
        <f>SUM(F66:F70)</f>
        <v>61036</v>
      </c>
      <c r="G72" s="61">
        <f>SUM(G66:G70)</f>
        <v>59220.71</v>
      </c>
      <c r="H72" s="47" t="str">
        <f>IF(G72&gt;F72,"Over Budget","Within Budget")</f>
        <v>Within Budget</v>
      </c>
      <c r="I72" s="130" t="b">
        <f t="shared" ref="I72" si="61">IF(H72="Over Budget",G72-F72)</f>
        <v>0</v>
      </c>
      <c r="J72" s="61">
        <f>SUM(J66:J70)</f>
        <v>62631</v>
      </c>
      <c r="K72" s="61">
        <f>SUM(K66:K70)</f>
        <v>61924.2</v>
      </c>
      <c r="L72" s="47" t="str">
        <f>IF(K72&gt;J72,"Over Budget","Within Budget")</f>
        <v>Within Budget</v>
      </c>
      <c r="M72" s="130" t="b">
        <f t="shared" si="12"/>
        <v>0</v>
      </c>
      <c r="N72" s="189">
        <f>SUM(N66:N71)</f>
        <v>65128.42</v>
      </c>
      <c r="O72" s="38">
        <f>SUM(O66:O70)</f>
        <v>63038.049999999996</v>
      </c>
      <c r="P72" s="47" t="str">
        <f>IF(O72&gt;N72,"Over Budget","Within Budget")</f>
        <v>Within Budget</v>
      </c>
      <c r="Q72" s="185" t="b">
        <f t="shared" ref="Q72" si="62">IF(P72="Over Budget",O72-N72)</f>
        <v>0</v>
      </c>
      <c r="R72" s="189">
        <f t="shared" ref="R72:S72" si="63">SUM(R66:R70)</f>
        <v>71821</v>
      </c>
      <c r="S72" s="226">
        <f t="shared" si="63"/>
        <v>69293.09</v>
      </c>
      <c r="T72" s="47" t="str">
        <f>IF(S72&gt;R72,"Over Budget","Within Budget")</f>
        <v>Within Budget</v>
      </c>
      <c r="U72" s="183">
        <f t="shared" si="10"/>
        <v>2527.9100000000035</v>
      </c>
      <c r="V72" s="189">
        <f t="shared" ref="V72:W72" si="64">SUM(V66:V70)</f>
        <v>67830</v>
      </c>
      <c r="W72" s="189">
        <f t="shared" si="64"/>
        <v>0</v>
      </c>
      <c r="X72" s="47" t="str">
        <f t="shared" ref="X72" si="65">IF(W72&gt;V72,"Over Budget","Within Budget")</f>
        <v>Within Budget</v>
      </c>
      <c r="Y72" s="15" t="s">
        <v>44</v>
      </c>
    </row>
    <row r="73" spans="1:26" x14ac:dyDescent="0.25">
      <c r="A73" s="83"/>
      <c r="B73" s="62"/>
      <c r="C73" s="62"/>
      <c r="D73" s="17"/>
      <c r="E73" s="116"/>
      <c r="F73" s="62"/>
      <c r="G73" s="62"/>
      <c r="H73" s="17"/>
      <c r="I73" s="116"/>
      <c r="J73" s="62"/>
      <c r="K73" s="62"/>
      <c r="L73" s="17"/>
      <c r="M73" s="114"/>
      <c r="N73" s="187"/>
      <c r="O73" s="18"/>
      <c r="U73" s="183">
        <f t="shared" si="10"/>
        <v>0</v>
      </c>
      <c r="Y73" s="17"/>
    </row>
    <row r="74" spans="1:26" x14ac:dyDescent="0.25">
      <c r="A74" s="86" t="s">
        <v>268</v>
      </c>
      <c r="B74" s="64">
        <v>10000</v>
      </c>
      <c r="C74" s="64">
        <v>4631.67</v>
      </c>
      <c r="D74" s="47" t="str">
        <f>IF(C74&gt;B74,"Over Budget","Within Budget")</f>
        <v>Within Budget</v>
      </c>
      <c r="E74" s="130" t="b">
        <f>IF(D74="Over Budget",C74-B74)</f>
        <v>0</v>
      </c>
      <c r="F74" s="64">
        <v>19000</v>
      </c>
      <c r="G74" s="64">
        <v>7733.45</v>
      </c>
      <c r="H74" s="47" t="str">
        <f>IF(G74&gt;F74,"Over Budget","Within Budget")</f>
        <v>Within Budget</v>
      </c>
      <c r="I74" s="130" t="b">
        <f t="shared" ref="I74" si="66">IF(H74="Over Budget",G74-F74)</f>
        <v>0</v>
      </c>
      <c r="J74" s="64">
        <v>10000</v>
      </c>
      <c r="K74" s="64">
        <v>9279.35</v>
      </c>
      <c r="L74" s="47" t="str">
        <f>IF(K74&gt;J74,"Over Budget","Within Budget")</f>
        <v>Within Budget</v>
      </c>
      <c r="M74" s="130" t="b">
        <f t="shared" ref="M74:M136" si="67">IF(L74="Over Budget",K74-J74)</f>
        <v>0</v>
      </c>
      <c r="N74" s="189">
        <v>9500</v>
      </c>
      <c r="O74" s="38">
        <v>7595.75</v>
      </c>
      <c r="P74" s="47" t="str">
        <f>IF(O74&gt;N74,"Over Budget","Within Budget")</f>
        <v>Within Budget</v>
      </c>
      <c r="Q74" s="185" t="b">
        <f t="shared" ref="Q74" si="68">IF(P74="Over Budget",O74-N74)</f>
        <v>0</v>
      </c>
      <c r="R74" s="204">
        <v>10000</v>
      </c>
      <c r="S74" s="230">
        <v>9848.7900000000009</v>
      </c>
      <c r="T74" s="47" t="str">
        <f>IF(S74&gt;R74,"Over Budget","Within Budget")</f>
        <v>Within Budget</v>
      </c>
      <c r="U74" s="183">
        <f t="shared" ref="U74:U137" si="69">R74-S74</f>
        <v>151.20999999999913</v>
      </c>
      <c r="V74">
        <v>45000</v>
      </c>
      <c r="Y74" s="20" t="s">
        <v>439</v>
      </c>
      <c r="Z74" t="s">
        <v>440</v>
      </c>
    </row>
    <row r="75" spans="1:26" x14ac:dyDescent="0.25">
      <c r="A75" s="83"/>
      <c r="B75" s="59"/>
      <c r="C75" s="59"/>
      <c r="D75" s="10"/>
      <c r="E75" s="112"/>
      <c r="F75" s="59"/>
      <c r="G75" s="59"/>
      <c r="H75" s="10"/>
      <c r="I75" s="112"/>
      <c r="J75" s="59"/>
      <c r="K75" s="59"/>
      <c r="L75" s="10"/>
      <c r="M75" s="114"/>
      <c r="N75" s="187"/>
      <c r="O75" s="18"/>
      <c r="U75" s="183">
        <f t="shared" si="69"/>
        <v>0</v>
      </c>
      <c r="Y75" s="10"/>
    </row>
    <row r="76" spans="1:26" x14ac:dyDescent="0.25">
      <c r="A76" s="84" t="s">
        <v>275</v>
      </c>
      <c r="B76" s="60">
        <v>32071.86</v>
      </c>
      <c r="C76" s="60">
        <v>32071.78</v>
      </c>
      <c r="D76" t="str">
        <f>IF(C76&gt;B76,"Over Budget","Within Budget")</f>
        <v>Within Budget</v>
      </c>
      <c r="E76" s="124" t="b">
        <f>IF(D76="Over Budget",C76-B76)</f>
        <v>0</v>
      </c>
      <c r="F76" s="60">
        <v>32874</v>
      </c>
      <c r="G76" s="60">
        <v>32874</v>
      </c>
      <c r="H76" t="str">
        <f>IF(G76&gt;F76,"Over Budget","Within Budget")</f>
        <v>Within Budget</v>
      </c>
      <c r="I76" s="124" t="b">
        <f>IF(H76="Over Budget",G76-F76)</f>
        <v>0</v>
      </c>
      <c r="J76" s="60">
        <v>33696</v>
      </c>
      <c r="K76" s="60">
        <v>33696</v>
      </c>
      <c r="L76" t="str">
        <f>IF(K76&gt;J76,"Over Budget","Within Budget")</f>
        <v>Within Budget</v>
      </c>
      <c r="M76" s="124" t="b">
        <f>IF(L76="Over Budget",K76-J76)</f>
        <v>0</v>
      </c>
      <c r="N76" s="181">
        <v>34369.919999999998</v>
      </c>
      <c r="O76" s="25">
        <v>34369.919999999998</v>
      </c>
      <c r="P76" t="str">
        <f>IF(O76&gt;N76,"Over Budget","Within Budget")</f>
        <v>Within Budget</v>
      </c>
      <c r="Q76" s="183" t="b">
        <f>IF(P76="Over Budget",O76-N76)</f>
        <v>0</v>
      </c>
      <c r="R76" s="178">
        <v>40186</v>
      </c>
      <c r="S76" s="224">
        <v>40186</v>
      </c>
      <c r="T76" t="str">
        <f>IF(S76&gt;R76,"Over Budget","Within Budget")</f>
        <v>Within Budget</v>
      </c>
      <c r="U76" s="183">
        <f t="shared" si="69"/>
        <v>0</v>
      </c>
      <c r="V76">
        <v>42557</v>
      </c>
      <c r="X76" t="str">
        <f t="shared" ref="X76:X78" si="70">IF(W76&gt;V76,"Over Budget","Within Budget")</f>
        <v>Within Budget</v>
      </c>
      <c r="Y76" s="13" t="s">
        <v>46</v>
      </c>
    </row>
    <row r="77" spans="1:26" x14ac:dyDescent="0.25">
      <c r="A77" s="84" t="s">
        <v>276</v>
      </c>
      <c r="B77" s="56">
        <v>4080</v>
      </c>
      <c r="C77" s="56">
        <v>2039.46</v>
      </c>
      <c r="D77" t="str">
        <f>IF(C77&gt;B77,"Over Budget","Within Budget")</f>
        <v>Within Budget</v>
      </c>
      <c r="E77" s="124" t="b">
        <f>IF(D77="Over Budget",C77-B77)</f>
        <v>0</v>
      </c>
      <c r="F77" s="56">
        <v>4182</v>
      </c>
      <c r="G77" s="56">
        <v>3386.03</v>
      </c>
      <c r="H77" t="str">
        <f>IF(G77&gt;F77,"Over Budget","Within Budget")</f>
        <v>Within Budget</v>
      </c>
      <c r="I77" s="124" t="b">
        <f>IF(H77="Over Budget",G77-F77)</f>
        <v>0</v>
      </c>
      <c r="J77" s="56">
        <v>4287</v>
      </c>
      <c r="K77" s="56">
        <v>988.14</v>
      </c>
      <c r="L77" t="str">
        <f>IF(K77&gt;J77,"Over Budget","Within Budget")</f>
        <v>Within Budget</v>
      </c>
      <c r="M77" s="124" t="b">
        <f>IF(L77="Over Budget",K77-J77)</f>
        <v>0</v>
      </c>
      <c r="N77" s="212">
        <v>2303.16</v>
      </c>
      <c r="O77" s="44">
        <v>2325.85</v>
      </c>
      <c r="P77" s="46" t="str">
        <f>IF(O77&gt;N77,"Over Budget","Within Budget")</f>
        <v>Over Budget</v>
      </c>
      <c r="Q77" s="184">
        <f>IF(P77="Over Budget",O77-N77)</f>
        <v>22.690000000000055</v>
      </c>
      <c r="R77" s="178">
        <v>4912</v>
      </c>
      <c r="S77" s="224">
        <v>4061.61</v>
      </c>
      <c r="T77" t="str">
        <f>IF(S77&gt;R77,"Over Budget","Within Budget")</f>
        <v>Within Budget</v>
      </c>
      <c r="U77" s="183">
        <f t="shared" si="69"/>
        <v>850.38999999999987</v>
      </c>
      <c r="V77">
        <v>5202</v>
      </c>
      <c r="X77" t="str">
        <f t="shared" si="70"/>
        <v>Within Budget</v>
      </c>
      <c r="Y77" s="9" t="s">
        <v>47</v>
      </c>
    </row>
    <row r="78" spans="1:26" x14ac:dyDescent="0.25">
      <c r="A78" s="84" t="s">
        <v>277</v>
      </c>
      <c r="B78" s="60">
        <v>2600</v>
      </c>
      <c r="C78" s="90">
        <v>2602.6</v>
      </c>
      <c r="D78" s="46" t="str">
        <f>IF(C78&gt;B78,"Over Budget","Within Budget")</f>
        <v>Over Budget</v>
      </c>
      <c r="E78" s="114">
        <f>IF(D78="Over Budget",C78-B78)</f>
        <v>2.5999999999999091</v>
      </c>
      <c r="F78" s="60">
        <v>2600</v>
      </c>
      <c r="G78" s="90">
        <v>3093.81</v>
      </c>
      <c r="H78" s="46" t="str">
        <f>IF(G78&gt;F78,"Over Budget","Within Budget")</f>
        <v>Over Budget</v>
      </c>
      <c r="I78" s="114">
        <f>IF(H78="Over Budget",G78-F78)</f>
        <v>493.80999999999995</v>
      </c>
      <c r="J78" s="60">
        <v>2600</v>
      </c>
      <c r="K78" s="60">
        <v>2510.8200000000002</v>
      </c>
      <c r="L78" t="str">
        <f>IF(K78&gt;J78,"Over Budget","Within Budget")</f>
        <v>Within Budget</v>
      </c>
      <c r="M78" s="124" t="b">
        <f>IF(L78="Over Budget",K78-J78)</f>
        <v>0</v>
      </c>
      <c r="N78" s="181">
        <v>2600</v>
      </c>
      <c r="O78" s="25">
        <v>756.12</v>
      </c>
      <c r="P78" t="str">
        <f>IF(O78&gt;N78,"Over Budget","Within Budget")</f>
        <v>Within Budget</v>
      </c>
      <c r="Q78" s="183" t="b">
        <f>IF(P78="Over Budget",O78-N78)</f>
        <v>0</v>
      </c>
      <c r="R78" s="178">
        <v>2600</v>
      </c>
      <c r="S78" s="224">
        <v>1747.53</v>
      </c>
      <c r="T78" t="str">
        <f>IF(S78&gt;R78,"Over Budget","Within Budget")</f>
        <v>Within Budget</v>
      </c>
      <c r="U78" s="183">
        <f t="shared" si="69"/>
        <v>852.47</v>
      </c>
      <c r="V78">
        <v>2600</v>
      </c>
      <c r="X78" t="str">
        <f t="shared" si="70"/>
        <v>Within Budget</v>
      </c>
      <c r="Y78" s="13" t="s">
        <v>48</v>
      </c>
    </row>
    <row r="79" spans="1:26" x14ac:dyDescent="0.25">
      <c r="A79" s="82"/>
      <c r="B79" s="56"/>
      <c r="C79" s="56"/>
      <c r="D79" s="9"/>
      <c r="E79" s="11"/>
      <c r="F79" s="56"/>
      <c r="G79" s="56"/>
      <c r="H79" s="9"/>
      <c r="I79" s="11"/>
      <c r="J79" s="56"/>
      <c r="K79" s="56"/>
      <c r="L79" s="9"/>
      <c r="M79" s="114"/>
      <c r="N79" s="181"/>
      <c r="O79" s="25"/>
      <c r="U79" s="183">
        <f t="shared" si="69"/>
        <v>0</v>
      </c>
      <c r="Y79" s="9"/>
    </row>
    <row r="80" spans="1:26" x14ac:dyDescent="0.25">
      <c r="A80" s="101"/>
      <c r="B80" s="61">
        <f>SUM(B76:B78)</f>
        <v>38751.86</v>
      </c>
      <c r="C80" s="61">
        <f>SUM(C76:C78)</f>
        <v>36713.839999999997</v>
      </c>
      <c r="D80" s="47" t="str">
        <f>IF(C80&gt;B80,"Over Budget","Within Budget")</f>
        <v>Within Budget</v>
      </c>
      <c r="E80" s="130" t="b">
        <f>IF(D80="Over Budget",C80-B80)</f>
        <v>0</v>
      </c>
      <c r="F80" s="61">
        <f>SUM(F76:F78)</f>
        <v>39656</v>
      </c>
      <c r="G80" s="61">
        <f>SUM(G76:G78)</f>
        <v>39353.839999999997</v>
      </c>
      <c r="H80" s="47" t="str">
        <f>IF(G80&gt;F80,"Over Budget","Within Budget")</f>
        <v>Within Budget</v>
      </c>
      <c r="I80" s="130" t="b">
        <f t="shared" ref="I80" si="71">IF(H80="Over Budget",G80-F80)</f>
        <v>0</v>
      </c>
      <c r="J80" s="61">
        <f>SUM(J76:J78)</f>
        <v>40583</v>
      </c>
      <c r="K80" s="61">
        <f>SUM(K76:K78)</f>
        <v>37194.959999999999</v>
      </c>
      <c r="L80" s="47" t="str">
        <f>IF(K80&gt;J80,"Over Budget","Within Budget")</f>
        <v>Within Budget</v>
      </c>
      <c r="M80" s="130" t="b">
        <f t="shared" si="67"/>
        <v>0</v>
      </c>
      <c r="N80" s="189">
        <f>SUM(N76:N79)</f>
        <v>39273.08</v>
      </c>
      <c r="O80" s="38">
        <f>SUM(O76:O78)</f>
        <v>37451.89</v>
      </c>
      <c r="P80" s="47" t="str">
        <f>IF(O80&gt;N80,"Over Budget","Within Budget")</f>
        <v>Within Budget</v>
      </c>
      <c r="Q80" s="185" t="b">
        <f t="shared" ref="Q80" si="72">IF(P80="Over Budget",O80-N80)</f>
        <v>0</v>
      </c>
      <c r="R80" s="189">
        <f t="shared" ref="R80:S80" si="73">SUM(R76:R78)</f>
        <v>47698</v>
      </c>
      <c r="S80" s="226">
        <f t="shared" si="73"/>
        <v>45995.14</v>
      </c>
      <c r="T80" s="47" t="str">
        <f>IF(S80&gt;R80,"Over Budget","Within Budget")</f>
        <v>Within Budget</v>
      </c>
      <c r="U80" s="183">
        <f t="shared" si="69"/>
        <v>1702.8600000000006</v>
      </c>
      <c r="V80" s="189">
        <f t="shared" ref="V80:W80" si="74">SUM(V76:V78)</f>
        <v>50359</v>
      </c>
      <c r="W80" s="189">
        <f t="shared" si="74"/>
        <v>0</v>
      </c>
      <c r="X80" s="47" t="str">
        <f t="shared" ref="X80" si="75">IF(W80&gt;V80,"Over Budget","Within Budget")</f>
        <v>Within Budget</v>
      </c>
      <c r="Y80" s="21" t="s">
        <v>49</v>
      </c>
    </row>
    <row r="81" spans="1:25" x14ac:dyDescent="0.25">
      <c r="A81" s="83"/>
      <c r="B81" s="62"/>
      <c r="C81" s="62"/>
      <c r="D81" s="22"/>
      <c r="E81" s="116"/>
      <c r="F81" s="62"/>
      <c r="G81" s="62"/>
      <c r="H81" s="22"/>
      <c r="I81" s="116"/>
      <c r="J81" s="62"/>
      <c r="K81" s="62"/>
      <c r="L81" s="22"/>
      <c r="M81" s="114"/>
      <c r="N81" s="187"/>
      <c r="O81" s="18"/>
      <c r="U81" s="183">
        <f t="shared" si="69"/>
        <v>0</v>
      </c>
      <c r="Y81" s="22"/>
    </row>
    <row r="82" spans="1:25" x14ac:dyDescent="0.25">
      <c r="A82" s="84" t="s">
        <v>278</v>
      </c>
      <c r="B82" s="56">
        <v>3640.38</v>
      </c>
      <c r="C82" s="56">
        <v>2774.76</v>
      </c>
      <c r="D82" t="str">
        <f>IF(C82&gt;B82,"Over Budget","Within Budget")</f>
        <v>Within Budget</v>
      </c>
      <c r="E82" s="124" t="b">
        <f t="shared" ref="E82:E83" si="76">IF(D82="Over Budget",C82-B82)</f>
        <v>0</v>
      </c>
      <c r="F82" s="56">
        <v>5740</v>
      </c>
      <c r="G82" s="56">
        <v>5646.63</v>
      </c>
      <c r="H82" t="str">
        <f>IF(G82&gt;F82,"Over Budget","Within Budget")</f>
        <v>Within Budget</v>
      </c>
      <c r="I82" s="114" t="b">
        <f t="shared" ref="I82:I83" si="77">IF(H82="Over Budget",G82-F82)</f>
        <v>0</v>
      </c>
      <c r="J82" s="56">
        <v>5884</v>
      </c>
      <c r="K82" s="56">
        <v>4859.1099999999997</v>
      </c>
      <c r="L82" t="str">
        <f>IF(K82&gt;J82,"Over Budget","Within Budget")</f>
        <v>Within Budget</v>
      </c>
      <c r="M82" s="124" t="b">
        <f t="shared" si="67"/>
        <v>0</v>
      </c>
      <c r="N82" s="181">
        <v>6052.68</v>
      </c>
      <c r="O82" s="25">
        <v>5715.73</v>
      </c>
      <c r="P82" t="str">
        <f>IF(O82&gt;N82,"Over Budget","Within Budget")</f>
        <v>Within Budget</v>
      </c>
      <c r="Q82" s="183" t="b">
        <f t="shared" ref="Q82:Q83" si="78">IF(P82="Over Budget",O82-N82)</f>
        <v>0</v>
      </c>
      <c r="R82" s="178">
        <v>6053</v>
      </c>
      <c r="S82" s="224">
        <v>3473.9</v>
      </c>
      <c r="T82" t="str">
        <f>IF(S82&gt;R82,"Over Budget","Within Budget")</f>
        <v>Within Budget</v>
      </c>
      <c r="U82" s="183">
        <f t="shared" si="69"/>
        <v>2579.1</v>
      </c>
      <c r="V82">
        <v>6000</v>
      </c>
      <c r="X82" t="str">
        <f t="shared" ref="X82:X83" si="79">IF(W82&gt;V82,"Over Budget","Within Budget")</f>
        <v>Within Budget</v>
      </c>
      <c r="Y82" s="8" t="s">
        <v>50</v>
      </c>
    </row>
    <row r="83" spans="1:25" x14ac:dyDescent="0.25">
      <c r="A83" s="84" t="s">
        <v>279</v>
      </c>
      <c r="B83" s="56">
        <v>4400</v>
      </c>
      <c r="C83" s="56">
        <v>4396.34</v>
      </c>
      <c r="D83" t="str">
        <f>IF(C83&gt;B83,"Over Budget","Within Budget")</f>
        <v>Within Budget</v>
      </c>
      <c r="E83" s="124" t="b">
        <f t="shared" si="76"/>
        <v>0</v>
      </c>
      <c r="F83" s="56">
        <v>6000</v>
      </c>
      <c r="G83" s="89">
        <v>6338.56</v>
      </c>
      <c r="H83" s="46" t="str">
        <f>IF(G83&gt;F83,"Over Budget","Within Budget")</f>
        <v>Over Budget</v>
      </c>
      <c r="I83" s="124">
        <f t="shared" si="77"/>
        <v>338.5600000000004</v>
      </c>
      <c r="J83" s="56">
        <v>6000</v>
      </c>
      <c r="K83" s="89">
        <v>6431.88</v>
      </c>
      <c r="L83" s="46" t="str">
        <f>IF(K83&gt;J83,"Over Budget","Within Budget")</f>
        <v>Over Budget</v>
      </c>
      <c r="M83" s="114">
        <f t="shared" si="67"/>
        <v>431.88000000000011</v>
      </c>
      <c r="N83" s="181">
        <v>6000</v>
      </c>
      <c r="O83" s="25">
        <v>5762.11</v>
      </c>
      <c r="P83" t="str">
        <f>IF(O83&gt;N83,"Over Budget","Within Budget")</f>
        <v>Within Budget</v>
      </c>
      <c r="Q83" s="183" t="b">
        <f t="shared" si="78"/>
        <v>0</v>
      </c>
      <c r="R83" s="178">
        <v>6000</v>
      </c>
      <c r="S83" s="224">
        <v>5607.76</v>
      </c>
      <c r="T83" t="str">
        <f>IF(S83&gt;R83,"Over Budget","Within Budget")</f>
        <v>Within Budget</v>
      </c>
      <c r="U83" s="183">
        <f t="shared" si="69"/>
        <v>392.23999999999978</v>
      </c>
      <c r="V83">
        <v>6000</v>
      </c>
      <c r="X83" t="str">
        <f t="shared" si="79"/>
        <v>Within Budget</v>
      </c>
      <c r="Y83" s="8" t="s">
        <v>51</v>
      </c>
    </row>
    <row r="84" spans="1:25" x14ac:dyDescent="0.25">
      <c r="A84" s="82"/>
      <c r="B84" s="56"/>
      <c r="C84" s="56"/>
      <c r="D84" s="8"/>
      <c r="E84" s="11"/>
      <c r="F84" s="56"/>
      <c r="G84" s="56"/>
      <c r="H84" s="8"/>
      <c r="I84" s="11"/>
      <c r="J84" s="56"/>
      <c r="K84" s="56"/>
      <c r="L84" s="8"/>
      <c r="M84" s="114"/>
      <c r="N84" s="181"/>
      <c r="O84" s="25"/>
      <c r="U84" s="183">
        <f t="shared" si="69"/>
        <v>0</v>
      </c>
      <c r="Y84" s="8"/>
    </row>
    <row r="85" spans="1:25" x14ac:dyDescent="0.25">
      <c r="A85" s="101"/>
      <c r="B85" s="61">
        <f>SUM(B82:B83)</f>
        <v>8040.38</v>
      </c>
      <c r="C85" s="61">
        <f>SUM(C82:C83)</f>
        <v>7171.1</v>
      </c>
      <c r="D85" s="47" t="str">
        <f>IF(C85&gt;B85,"Over Budget","Within Budget")</f>
        <v>Within Budget</v>
      </c>
      <c r="E85" s="130" t="b">
        <f>IF(D85="Over Budget",C85-B85)</f>
        <v>0</v>
      </c>
      <c r="F85" s="61">
        <f>SUM(F82:F83)</f>
        <v>11740</v>
      </c>
      <c r="G85" s="94">
        <f>SUM(G82:G83)</f>
        <v>11985.19</v>
      </c>
      <c r="H85" s="48" t="str">
        <f>IF(G85&gt;F85,"Over Budget","Within Budget")</f>
        <v>Over Budget</v>
      </c>
      <c r="I85" s="129">
        <f t="shared" ref="I85" si="80">IF(H85="Over Budget",G85-F85)</f>
        <v>245.19000000000051</v>
      </c>
      <c r="J85" s="61">
        <f>SUM(J82:J83)</f>
        <v>11884</v>
      </c>
      <c r="K85" s="61">
        <f>SUM(K82:K83)</f>
        <v>11290.99</v>
      </c>
      <c r="L85" s="47" t="str">
        <f>IF(K85&gt;J85,"Over Budget","Within Budget")</f>
        <v>Within Budget</v>
      </c>
      <c r="M85" s="130" t="b">
        <f t="shared" si="67"/>
        <v>0</v>
      </c>
      <c r="N85" s="189">
        <f>SUM(N82:N84)</f>
        <v>12052.68</v>
      </c>
      <c r="O85" s="38">
        <f>SUM(O82:O83)</f>
        <v>11477.84</v>
      </c>
      <c r="P85" s="47" t="str">
        <f>IF(O85&gt;N85,"Over Budget","Within Budget")</f>
        <v>Within Budget</v>
      </c>
      <c r="Q85" s="185" t="b">
        <f t="shared" ref="Q85" si="81">IF(P85="Over Budget",O85-N85)</f>
        <v>0</v>
      </c>
      <c r="R85" s="189">
        <f t="shared" ref="R85:S85" si="82">SUM(R82:R83)</f>
        <v>12053</v>
      </c>
      <c r="S85" s="226">
        <f t="shared" si="82"/>
        <v>9081.66</v>
      </c>
      <c r="T85" s="47" t="str">
        <f>IF(S85&gt;R85,"Over Budget","Within Budget")</f>
        <v>Within Budget</v>
      </c>
      <c r="U85" s="183">
        <f t="shared" si="69"/>
        <v>2971.34</v>
      </c>
      <c r="V85" s="189">
        <f t="shared" ref="V85:W85" si="83">SUM(V82:V83)</f>
        <v>12000</v>
      </c>
      <c r="W85" s="189">
        <f t="shared" si="83"/>
        <v>0</v>
      </c>
      <c r="X85" s="47" t="str">
        <f t="shared" ref="X85" si="84">IF(W85&gt;V85,"Over Budget","Within Budget")</f>
        <v>Within Budget</v>
      </c>
      <c r="Y85" s="15" t="s">
        <v>52</v>
      </c>
    </row>
    <row r="86" spans="1:25" x14ac:dyDescent="0.25">
      <c r="A86" s="83"/>
      <c r="B86" s="62"/>
      <c r="C86" s="62"/>
      <c r="D86" s="17"/>
      <c r="E86" s="116"/>
      <c r="F86" s="62"/>
      <c r="G86" s="62"/>
      <c r="H86" s="17"/>
      <c r="I86" s="116"/>
      <c r="J86" s="62"/>
      <c r="K86" s="62"/>
      <c r="L86" s="17"/>
      <c r="M86" s="114"/>
      <c r="N86" s="187"/>
      <c r="O86" s="18"/>
      <c r="U86" s="183">
        <f t="shared" si="69"/>
        <v>0</v>
      </c>
      <c r="Y86" s="17"/>
    </row>
    <row r="87" spans="1:25" x14ac:dyDescent="0.25">
      <c r="A87" s="84" t="s">
        <v>280</v>
      </c>
      <c r="B87" s="56">
        <v>892.5</v>
      </c>
      <c r="C87" s="56">
        <v>501.33</v>
      </c>
      <c r="D87" t="str">
        <f>IF(C87&gt;B87,"Over Budget","Within Budget")</f>
        <v>Within Budget</v>
      </c>
      <c r="E87" s="124" t="b">
        <f t="shared" ref="E87:E88" si="85">IF(D87="Over Budget",C87-B87)</f>
        <v>0</v>
      </c>
      <c r="F87" s="56">
        <v>915</v>
      </c>
      <c r="G87" s="56">
        <v>574.20000000000005</v>
      </c>
      <c r="H87" t="str">
        <f>IF(G87&gt;F87,"Over Budget","Within Budget")</f>
        <v>Within Budget</v>
      </c>
      <c r="I87" s="124" t="b">
        <f t="shared" ref="I87:I88" si="86">IF(H87="Over Budget",G87-F87)</f>
        <v>0</v>
      </c>
      <c r="J87" s="56">
        <v>938</v>
      </c>
      <c r="K87" s="56">
        <v>692.6</v>
      </c>
      <c r="L87" t="str">
        <f>IF(K87&gt;J87,"Over Budget","Within Budget")</f>
        <v>Within Budget</v>
      </c>
      <c r="M87" s="124" t="b">
        <f t="shared" si="67"/>
        <v>0</v>
      </c>
      <c r="N87" s="181">
        <v>956.76</v>
      </c>
      <c r="O87" s="25">
        <v>822.57</v>
      </c>
      <c r="P87" t="str">
        <f>IF(O87&gt;N87,"Over Budget","Within Budget")</f>
        <v>Within Budget</v>
      </c>
      <c r="Q87" s="183" t="b">
        <f t="shared" ref="Q87:Q88" si="87">IF(P87="Over Budget",O87-N87)</f>
        <v>0</v>
      </c>
      <c r="R87" s="178">
        <v>1960</v>
      </c>
      <c r="S87" s="224">
        <v>303.75</v>
      </c>
      <c r="T87" t="str">
        <f>IF(S87&gt;R87,"Over Budget","Within Budget")</f>
        <v>Within Budget</v>
      </c>
      <c r="U87" s="183">
        <f t="shared" si="69"/>
        <v>1656.25</v>
      </c>
      <c r="V87">
        <v>333</v>
      </c>
      <c r="X87" t="str">
        <f t="shared" ref="X87:X88" si="88">IF(W87&gt;V87,"Over Budget","Within Budget")</f>
        <v>Within Budget</v>
      </c>
      <c r="Y87" s="8" t="s">
        <v>441</v>
      </c>
    </row>
    <row r="88" spans="1:25" x14ac:dyDescent="0.25">
      <c r="A88" s="84" t="s">
        <v>281</v>
      </c>
      <c r="B88" s="56">
        <v>400</v>
      </c>
      <c r="C88" s="56">
        <v>0</v>
      </c>
      <c r="D88" t="str">
        <f>IF(C88&gt;B88,"Over Budget","Within Budget")</f>
        <v>Within Budget</v>
      </c>
      <c r="E88" s="124" t="b">
        <f t="shared" si="85"/>
        <v>0</v>
      </c>
      <c r="F88" s="56">
        <v>400</v>
      </c>
      <c r="G88" s="56">
        <v>220</v>
      </c>
      <c r="H88" t="str">
        <f>IF(G88&gt;F88,"Over Budget","Within Budget")</f>
        <v>Within Budget</v>
      </c>
      <c r="I88" s="124" t="b">
        <f t="shared" si="86"/>
        <v>0</v>
      </c>
      <c r="J88" s="56">
        <v>400</v>
      </c>
      <c r="K88" s="56">
        <v>217.05</v>
      </c>
      <c r="L88" t="str">
        <f>IF(K88&gt;J88,"Over Budget","Within Budget")</f>
        <v>Within Budget</v>
      </c>
      <c r="M88" s="124" t="b">
        <f t="shared" si="67"/>
        <v>0</v>
      </c>
      <c r="N88" s="181">
        <v>333</v>
      </c>
      <c r="O88" s="25">
        <v>264.67</v>
      </c>
      <c r="P88" t="str">
        <f>IF(O88&gt;N88,"Over Budget","Within Budget")</f>
        <v>Within Budget</v>
      </c>
      <c r="Q88" s="183" t="b">
        <f t="shared" si="87"/>
        <v>0</v>
      </c>
      <c r="R88" s="178">
        <v>333</v>
      </c>
      <c r="S88" s="224">
        <v>238.73</v>
      </c>
      <c r="T88" t="str">
        <f>IF(S88&gt;R88,"Over Budget","Within Budget")</f>
        <v>Within Budget</v>
      </c>
      <c r="U88" s="183">
        <f t="shared" si="69"/>
        <v>94.27000000000001</v>
      </c>
      <c r="X88" t="str">
        <f t="shared" si="88"/>
        <v>Within Budget</v>
      </c>
      <c r="Y88" s="8" t="s">
        <v>53</v>
      </c>
    </row>
    <row r="89" spans="1:25" x14ac:dyDescent="0.25">
      <c r="A89" s="82"/>
      <c r="B89" s="56"/>
      <c r="C89" s="56"/>
      <c r="D89" s="8"/>
      <c r="E89" s="11"/>
      <c r="F89" s="56"/>
      <c r="G89" s="56"/>
      <c r="H89" s="8"/>
      <c r="I89" s="11"/>
      <c r="J89" s="56"/>
      <c r="K89" s="56"/>
      <c r="L89" s="8"/>
      <c r="M89" s="114"/>
      <c r="N89" s="181"/>
      <c r="O89" s="25"/>
      <c r="Q89" s="188"/>
      <c r="U89" s="183">
        <f t="shared" si="69"/>
        <v>0</v>
      </c>
      <c r="Y89" s="8"/>
    </row>
    <row r="90" spans="1:25" x14ac:dyDescent="0.25">
      <c r="A90" s="101"/>
      <c r="B90" s="61">
        <f>SUM(B87:B88)</f>
        <v>1292.5</v>
      </c>
      <c r="C90" s="61">
        <f>SUM(C87:C88)</f>
        <v>501.33</v>
      </c>
      <c r="D90" s="47" t="str">
        <f>IF(C90&gt;B90,"Over Budget","Within Budget")</f>
        <v>Within Budget</v>
      </c>
      <c r="E90" s="130" t="b">
        <f>IF(D90="Over Budget",C90-B90)</f>
        <v>0</v>
      </c>
      <c r="F90" s="61">
        <f>SUM(F87:F88)</f>
        <v>1315</v>
      </c>
      <c r="G90" s="61">
        <f>SUM(G87:G88)</f>
        <v>794.2</v>
      </c>
      <c r="H90" s="47" t="str">
        <f>IF(G90&gt;F90,"Over Budget","Within Budget")</f>
        <v>Within Budget</v>
      </c>
      <c r="I90" s="130" t="b">
        <f t="shared" ref="I90" si="89">IF(H90="Over Budget",G90-F90)</f>
        <v>0</v>
      </c>
      <c r="J90" s="61">
        <f>SUM(J87:J88)</f>
        <v>1338</v>
      </c>
      <c r="K90" s="61">
        <f>SUM(K87:K88)</f>
        <v>909.65000000000009</v>
      </c>
      <c r="L90" s="47" t="str">
        <f>IF(K90&gt;J90,"Over Budget","Within Budget")</f>
        <v>Within Budget</v>
      </c>
      <c r="M90" s="130" t="b">
        <f t="shared" si="67"/>
        <v>0</v>
      </c>
      <c r="N90" s="189">
        <f>SUM(N87:N89)</f>
        <v>1289.76</v>
      </c>
      <c r="O90" s="38">
        <f>SUM(O87:O88)</f>
        <v>1087.24</v>
      </c>
      <c r="P90" s="47" t="str">
        <f>IF(O90&gt;N90,"Over Budget","Within Budget")</f>
        <v>Within Budget</v>
      </c>
      <c r="Q90" s="185" t="b">
        <f t="shared" ref="Q90" si="90">IF(P90="Over Budget",O90-N90)</f>
        <v>0</v>
      </c>
      <c r="R90" s="189">
        <f t="shared" ref="R90:S90" si="91">SUM(R87:R88)</f>
        <v>2293</v>
      </c>
      <c r="S90" s="226">
        <f t="shared" si="91"/>
        <v>542.48</v>
      </c>
      <c r="T90" s="47" t="str">
        <f>IF(S90&gt;R90,"Over Budget","Within Budget")</f>
        <v>Within Budget</v>
      </c>
      <c r="U90" s="183">
        <f t="shared" si="69"/>
        <v>1750.52</v>
      </c>
      <c r="V90" s="189">
        <f t="shared" ref="V90:W90" si="92">SUM(V87:V88)</f>
        <v>333</v>
      </c>
      <c r="W90" s="189">
        <f t="shared" si="92"/>
        <v>0</v>
      </c>
      <c r="X90" s="47" t="str">
        <f t="shared" ref="X90" si="93">IF(W90&gt;V90,"Over Budget","Within Budget")</f>
        <v>Within Budget</v>
      </c>
      <c r="Y90" s="15" t="s">
        <v>54</v>
      </c>
    </row>
    <row r="91" spans="1:25" x14ac:dyDescent="0.25">
      <c r="A91" s="82"/>
      <c r="B91" s="56"/>
      <c r="C91" s="56"/>
      <c r="D91" s="9"/>
      <c r="E91" s="11"/>
      <c r="F91" s="56"/>
      <c r="G91" s="56"/>
      <c r="H91" s="9"/>
      <c r="I91" s="11"/>
      <c r="J91" s="56"/>
      <c r="K91" s="56"/>
      <c r="L91" s="9"/>
      <c r="M91" s="114"/>
      <c r="N91" s="187"/>
      <c r="O91" s="18"/>
      <c r="U91" s="183">
        <f t="shared" si="69"/>
        <v>0</v>
      </c>
      <c r="Y91" s="9"/>
    </row>
    <row r="92" spans="1:25" x14ac:dyDescent="0.25">
      <c r="A92" s="84" t="s">
        <v>282</v>
      </c>
      <c r="B92" s="56">
        <v>3689.34</v>
      </c>
      <c r="C92" s="56">
        <v>147.5</v>
      </c>
      <c r="D92" t="str">
        <f>IF(C92&gt;B92,"Over Budget","Within Budget")</f>
        <v>Within Budget</v>
      </c>
      <c r="E92" s="124" t="b">
        <f t="shared" ref="E92:E94" si="94">IF(D92="Over Budget",C92-B92)</f>
        <v>0</v>
      </c>
      <c r="F92" s="56">
        <v>3782</v>
      </c>
      <c r="G92" s="56">
        <v>382.5</v>
      </c>
      <c r="H92" t="str">
        <f>IF(G92&gt;F92,"Over Budget","Within Budget")</f>
        <v>Within Budget</v>
      </c>
      <c r="I92" s="124" t="b">
        <f t="shared" ref="I92:I94" si="95">IF(H92="Over Budget",G92-F92)</f>
        <v>0</v>
      </c>
      <c r="J92" s="56">
        <v>3877</v>
      </c>
      <c r="K92" s="56">
        <v>2460</v>
      </c>
      <c r="L92" t="str">
        <f>IF(K92&gt;J92,"Over Budget","Within Budget")</f>
        <v>Within Budget</v>
      </c>
      <c r="M92" s="124" t="b">
        <f t="shared" si="67"/>
        <v>0</v>
      </c>
      <c r="N92" s="181">
        <v>3954.54</v>
      </c>
      <c r="O92" s="25">
        <v>1162.8</v>
      </c>
      <c r="P92" t="str">
        <f>IF(O92&gt;N92,"Over Budget","Within Budget")</f>
        <v>Within Budget</v>
      </c>
      <c r="Q92" s="183" t="b">
        <f t="shared" ref="Q92:Q94" si="96">IF(P92="Over Budget",O92-N92)</f>
        <v>0</v>
      </c>
      <c r="R92" s="178">
        <v>1960</v>
      </c>
      <c r="S92" s="224">
        <v>250</v>
      </c>
      <c r="T92" t="str">
        <f>IF(S92&gt;R92,"Over Budget","Within Budget")</f>
        <v>Within Budget</v>
      </c>
      <c r="U92" s="183">
        <f t="shared" si="69"/>
        <v>1710</v>
      </c>
      <c r="V92">
        <v>0</v>
      </c>
      <c r="X92" t="str">
        <f t="shared" ref="X92" si="97">IF(W92&gt;V92,"Over Budget","Within Budget")</f>
        <v>Within Budget</v>
      </c>
      <c r="Y92" s="8" t="s">
        <v>283</v>
      </c>
    </row>
    <row r="93" spans="1:25" x14ac:dyDescent="0.25">
      <c r="A93" s="84" t="s">
        <v>284</v>
      </c>
      <c r="B93" s="56">
        <v>2500</v>
      </c>
      <c r="C93" s="56">
        <v>2250</v>
      </c>
      <c r="D93" t="str">
        <f>IF(C93&gt;B93,"Over Budget","Within Budget")</f>
        <v>Within Budget</v>
      </c>
      <c r="E93" s="124" t="b">
        <f t="shared" si="94"/>
        <v>0</v>
      </c>
      <c r="F93" s="56">
        <v>2500</v>
      </c>
      <c r="G93" s="56">
        <v>1500</v>
      </c>
      <c r="H93" t="str">
        <f>IF(G93&gt;F93,"Over Budget","Within Budget")</f>
        <v>Within Budget</v>
      </c>
      <c r="I93" s="124" t="b">
        <f t="shared" si="95"/>
        <v>0</v>
      </c>
      <c r="J93" s="56">
        <v>2500</v>
      </c>
      <c r="K93" s="56">
        <v>1000</v>
      </c>
      <c r="L93" t="str">
        <f>IF(K93&gt;J93,"Over Budget","Within Budget")</f>
        <v>Within Budget</v>
      </c>
      <c r="M93" s="124" t="b">
        <f t="shared" si="67"/>
        <v>0</v>
      </c>
      <c r="N93" s="181">
        <v>2500</v>
      </c>
      <c r="O93" s="25">
        <v>750</v>
      </c>
      <c r="P93" t="str">
        <f>IF(O93&gt;N93,"Over Budget","Within Budget")</f>
        <v>Within Budget</v>
      </c>
      <c r="Q93" s="183" t="b">
        <f t="shared" si="96"/>
        <v>0</v>
      </c>
      <c r="R93" s="178">
        <v>2500</v>
      </c>
      <c r="S93" s="224">
        <v>1500</v>
      </c>
      <c r="T93" t="str">
        <f>IF(S93&gt;R93,"Over Budget","Within Budget")</f>
        <v>Within Budget</v>
      </c>
      <c r="U93" s="183">
        <f t="shared" si="69"/>
        <v>1000</v>
      </c>
      <c r="V93">
        <v>2500</v>
      </c>
      <c r="X93" t="s">
        <v>442</v>
      </c>
      <c r="Y93" s="8" t="s">
        <v>55</v>
      </c>
    </row>
    <row r="94" spans="1:25" x14ac:dyDescent="0.25">
      <c r="A94" s="84" t="s">
        <v>285</v>
      </c>
      <c r="B94" s="56">
        <v>1215</v>
      </c>
      <c r="C94" s="89">
        <v>4109.04</v>
      </c>
      <c r="D94" s="46" t="str">
        <f>IF(C94&gt;B94,"Over Budget","Within Budget")</f>
        <v>Over Budget</v>
      </c>
      <c r="E94" s="114">
        <f t="shared" si="94"/>
        <v>2894.04</v>
      </c>
      <c r="F94" s="56">
        <v>2790</v>
      </c>
      <c r="G94" s="89">
        <v>4405.3500000000004</v>
      </c>
      <c r="H94" s="46" t="str">
        <f>IF(G94&gt;F94,"Over Budget","Within Budget")</f>
        <v>Over Budget</v>
      </c>
      <c r="I94" s="114">
        <f t="shared" si="95"/>
        <v>1615.3500000000004</v>
      </c>
      <c r="J94" s="56">
        <v>2790</v>
      </c>
      <c r="K94" s="56">
        <v>1492.56</v>
      </c>
      <c r="L94" t="str">
        <f>IF(K94&gt;J94,"Over Budget","Within Budget")</f>
        <v>Within Budget</v>
      </c>
      <c r="M94" s="124" t="b">
        <f t="shared" si="67"/>
        <v>0</v>
      </c>
      <c r="N94" s="181">
        <v>2332</v>
      </c>
      <c r="O94" s="25">
        <v>1247</v>
      </c>
      <c r="P94" t="str">
        <f>IF(O94&gt;N94,"Over Budget","Within Budget")</f>
        <v>Within Budget</v>
      </c>
      <c r="Q94" s="183" t="b">
        <f t="shared" si="96"/>
        <v>0</v>
      </c>
      <c r="R94" s="192">
        <v>2332</v>
      </c>
      <c r="S94" s="225">
        <v>2967.71</v>
      </c>
      <c r="T94" s="46" t="str">
        <f>IF(S94&gt;R94,"Over Budget","Within Budget")</f>
        <v>Over Budget</v>
      </c>
      <c r="U94" s="184">
        <f t="shared" si="69"/>
        <v>-635.71</v>
      </c>
      <c r="V94">
        <v>2000</v>
      </c>
      <c r="Y94" s="8" t="s">
        <v>56</v>
      </c>
    </row>
    <row r="95" spans="1:25" x14ac:dyDescent="0.25">
      <c r="A95" s="82"/>
      <c r="B95" s="56"/>
      <c r="C95" s="56"/>
      <c r="D95" s="8"/>
      <c r="E95" s="11"/>
      <c r="F95" s="56"/>
      <c r="G95" s="56"/>
      <c r="H95" s="8"/>
      <c r="I95" s="11"/>
      <c r="J95" s="56"/>
      <c r="K95" s="56"/>
      <c r="L95" s="8"/>
      <c r="M95" s="114"/>
      <c r="N95" s="181"/>
      <c r="O95" s="25"/>
      <c r="U95" s="183">
        <f t="shared" si="69"/>
        <v>0</v>
      </c>
      <c r="Y95" s="8"/>
    </row>
    <row r="96" spans="1:25" x14ac:dyDescent="0.25">
      <c r="A96" s="101"/>
      <c r="B96" s="61">
        <f>SUM(B92:B94)</f>
        <v>7404.34</v>
      </c>
      <c r="C96" s="61">
        <f>SUM(C92:C94)</f>
        <v>6506.54</v>
      </c>
      <c r="D96" s="47" t="str">
        <f>IF(C96&gt;B96,"Over Budget","Within Budget")</f>
        <v>Within Budget</v>
      </c>
      <c r="E96" s="130" t="b">
        <f>IF(D96="Over Budget",C96-B96)</f>
        <v>0</v>
      </c>
      <c r="F96" s="61">
        <f>SUM(F92:F94)</f>
        <v>9072</v>
      </c>
      <c r="G96" s="61">
        <f>SUM(G92:G94)</f>
        <v>6287.85</v>
      </c>
      <c r="H96" s="47" t="str">
        <f>IF(G96&gt;F96,"Over Budget","Within Budget")</f>
        <v>Within Budget</v>
      </c>
      <c r="I96" s="130" t="b">
        <f t="shared" ref="I96" si="98">IF(H96="Over Budget",G96-F96)</f>
        <v>0</v>
      </c>
      <c r="J96" s="61">
        <f>SUM(J92:J94)</f>
        <v>9167</v>
      </c>
      <c r="K96" s="61">
        <f>SUM(K92:K94)</f>
        <v>4952.5599999999995</v>
      </c>
      <c r="L96" s="47" t="str">
        <f>IF(K96&gt;J96,"Over Budget","Within Budget")</f>
        <v>Within Budget</v>
      </c>
      <c r="M96" s="130" t="b">
        <f t="shared" si="67"/>
        <v>0</v>
      </c>
      <c r="N96" s="189">
        <f>SUM(N92:N95)</f>
        <v>8786.5400000000009</v>
      </c>
      <c r="O96" s="38">
        <f>SUM(O92:O94)</f>
        <v>3159.8</v>
      </c>
      <c r="P96" s="47" t="str">
        <f>IF(O96&gt;N96,"Over Budget","Within Budget")</f>
        <v>Within Budget</v>
      </c>
      <c r="Q96" s="185" t="b">
        <f t="shared" ref="Q96" si="99">IF(P96="Over Budget",O96-N96)</f>
        <v>0</v>
      </c>
      <c r="R96" s="189">
        <f t="shared" ref="R96:S96" si="100">SUM(R92:R94)</f>
        <v>6792</v>
      </c>
      <c r="S96" s="226">
        <f t="shared" si="100"/>
        <v>4717.71</v>
      </c>
      <c r="T96" s="47" t="str">
        <f>IF(S96&gt;R96,"Over Budget","Within Budget")</f>
        <v>Within Budget</v>
      </c>
      <c r="U96" s="183">
        <f t="shared" si="69"/>
        <v>2074.29</v>
      </c>
      <c r="V96" s="189">
        <f t="shared" ref="V96:W96" si="101">SUM(V92:V94)</f>
        <v>4500</v>
      </c>
      <c r="W96" s="189">
        <f t="shared" si="101"/>
        <v>0</v>
      </c>
      <c r="X96" s="47" t="str">
        <f t="shared" ref="X96" si="102">IF(W96&gt;V96,"Over Budget","Within Budget")</f>
        <v>Within Budget</v>
      </c>
      <c r="Y96" s="15" t="s">
        <v>57</v>
      </c>
    </row>
    <row r="97" spans="1:26" x14ac:dyDescent="0.25">
      <c r="A97" s="83"/>
      <c r="B97" s="62"/>
      <c r="C97" s="62"/>
      <c r="D97" s="17"/>
      <c r="E97" s="116"/>
      <c r="F97" s="62"/>
      <c r="G97" s="62"/>
      <c r="H97" s="17"/>
      <c r="I97" s="116"/>
      <c r="J97" s="62"/>
      <c r="K97" s="62"/>
      <c r="L97" s="17"/>
      <c r="M97" s="114"/>
      <c r="N97" s="187"/>
      <c r="O97" s="18"/>
      <c r="U97" s="183">
        <f t="shared" si="69"/>
        <v>0</v>
      </c>
      <c r="Y97" s="17"/>
    </row>
    <row r="98" spans="1:26" x14ac:dyDescent="0.25">
      <c r="A98" s="84" t="s">
        <v>286</v>
      </c>
      <c r="B98" s="56">
        <v>821</v>
      </c>
      <c r="C98" s="56">
        <v>472</v>
      </c>
      <c r="D98" t="str">
        <f>IF(C98&gt;B98,"Over Budget","Within Budget")</f>
        <v>Within Budget</v>
      </c>
      <c r="E98" s="124" t="b">
        <f t="shared" ref="E98:E99" si="103">IF(D98="Over Budget",C98-B98)</f>
        <v>0</v>
      </c>
      <c r="F98" s="56">
        <v>858</v>
      </c>
      <c r="G98" s="56">
        <v>0</v>
      </c>
      <c r="H98" t="str">
        <f>IF(G98&gt;F98,"Over Budget","Within Budget")</f>
        <v>Within Budget</v>
      </c>
      <c r="I98" s="124" t="b">
        <f t="shared" ref="I98:I99" si="104">IF(H98="Over Budget",G98-F98)</f>
        <v>0</v>
      </c>
      <c r="J98" s="56">
        <v>880</v>
      </c>
      <c r="K98" s="56">
        <v>0</v>
      </c>
      <c r="L98" t="str">
        <f>IF(K98&gt;J98,"Over Budget","Within Budget")</f>
        <v>Within Budget</v>
      </c>
      <c r="M98" s="124" t="b">
        <f t="shared" si="67"/>
        <v>0</v>
      </c>
      <c r="N98" s="181">
        <v>880</v>
      </c>
      <c r="O98" s="25">
        <v>718.72</v>
      </c>
      <c r="P98" t="str">
        <f>IF(O98&gt;N98,"Over Budget","Within Budget")</f>
        <v>Within Budget</v>
      </c>
      <c r="Q98" s="183" t="b">
        <f t="shared" ref="Q98:Q99" si="105">IF(P98="Over Budget",O98-N98)</f>
        <v>0</v>
      </c>
      <c r="R98" s="178">
        <v>1960</v>
      </c>
      <c r="S98" s="224">
        <v>898.6</v>
      </c>
      <c r="T98" t="str">
        <f>IF(S98&gt;R98,"Over Budget","Within Budget")</f>
        <v>Within Budget</v>
      </c>
      <c r="U98" s="183">
        <f t="shared" si="69"/>
        <v>1061.4000000000001</v>
      </c>
      <c r="V98">
        <v>0</v>
      </c>
      <c r="X98" t="str">
        <f t="shared" ref="X98:X99" si="106">IF(W98&gt;V98,"Over Budget","Within Budget")</f>
        <v>Within Budget</v>
      </c>
      <c r="Y98" s="8" t="s">
        <v>58</v>
      </c>
    </row>
    <row r="99" spans="1:26" x14ac:dyDescent="0.25">
      <c r="A99" s="84" t="s">
        <v>287</v>
      </c>
      <c r="B99" s="56">
        <v>500</v>
      </c>
      <c r="C99" s="89">
        <v>728.2</v>
      </c>
      <c r="D99" s="46" t="str">
        <f>IF(C99&gt;B99,"Over Budget","Within Budget")</f>
        <v>Over Budget</v>
      </c>
      <c r="E99" s="114">
        <f t="shared" si="103"/>
        <v>228.20000000000005</v>
      </c>
      <c r="F99" s="56">
        <v>510</v>
      </c>
      <c r="G99" s="56">
        <v>411.6</v>
      </c>
      <c r="H99" t="str">
        <f>IF(G99&gt;F99,"Over Budget","Within Budget")</f>
        <v>Within Budget</v>
      </c>
      <c r="I99" s="124" t="b">
        <f t="shared" si="104"/>
        <v>0</v>
      </c>
      <c r="J99" s="56">
        <v>510</v>
      </c>
      <c r="K99" s="56">
        <v>437.2</v>
      </c>
      <c r="L99" t="str">
        <f>IF(K99&gt;J99,"Over Budget","Within Budget")</f>
        <v>Within Budget</v>
      </c>
      <c r="M99" s="124" t="b">
        <f t="shared" si="67"/>
        <v>0</v>
      </c>
      <c r="N99" s="181">
        <v>441</v>
      </c>
      <c r="O99" s="25">
        <v>506.8</v>
      </c>
      <c r="P99" t="str">
        <f>IF(O99&gt;N99,"Over Budget","Within Budget")</f>
        <v>Over Budget</v>
      </c>
      <c r="Q99" s="184">
        <f t="shared" si="105"/>
        <v>65.800000000000011</v>
      </c>
      <c r="R99" s="178">
        <v>1100</v>
      </c>
      <c r="S99" s="224">
        <v>642.84</v>
      </c>
      <c r="T99" t="str">
        <f>IF(S99&gt;R99,"Over Budget","Within Budget")</f>
        <v>Within Budget</v>
      </c>
      <c r="U99" s="183">
        <f t="shared" si="69"/>
        <v>457.15999999999997</v>
      </c>
      <c r="V99">
        <v>1100</v>
      </c>
      <c r="X99" t="str">
        <f t="shared" si="106"/>
        <v>Within Budget</v>
      </c>
      <c r="Y99" s="8" t="s">
        <v>59</v>
      </c>
    </row>
    <row r="100" spans="1:26" x14ac:dyDescent="0.25">
      <c r="A100" s="82"/>
      <c r="B100" s="56"/>
      <c r="C100" s="56"/>
      <c r="D100" s="8"/>
      <c r="E100" s="11"/>
      <c r="F100" s="56"/>
      <c r="G100" s="56"/>
      <c r="H100" s="8"/>
      <c r="I100" s="11"/>
      <c r="J100" s="56"/>
      <c r="K100" s="56"/>
      <c r="L100" s="8"/>
      <c r="M100" s="114"/>
      <c r="N100" s="181"/>
      <c r="O100" s="25"/>
      <c r="U100" s="183">
        <f t="shared" si="69"/>
        <v>0</v>
      </c>
      <c r="Y100" s="8"/>
    </row>
    <row r="101" spans="1:26" x14ac:dyDescent="0.25">
      <c r="A101" s="101"/>
      <c r="B101" s="61">
        <f>SUM(B98:B99)</f>
        <v>1321</v>
      </c>
      <c r="C101" s="61">
        <f>SUM(C98:C99)</f>
        <v>1200.2</v>
      </c>
      <c r="D101" s="47" t="str">
        <f>IF(C101&gt;B101,"Over Budget","Within Budget")</f>
        <v>Within Budget</v>
      </c>
      <c r="E101" s="130" t="b">
        <f>IF(D101="Over Budget",C101-B101)</f>
        <v>0</v>
      </c>
      <c r="F101" s="61">
        <f>SUM(F98:F99)</f>
        <v>1368</v>
      </c>
      <c r="G101" s="61">
        <f>SUM(G98:G99)</f>
        <v>411.6</v>
      </c>
      <c r="H101" s="47" t="str">
        <f>IF(G101&gt;F101,"Over Budget","Within Budget")</f>
        <v>Within Budget</v>
      </c>
      <c r="I101" s="130" t="b">
        <f t="shared" ref="I101" si="107">IF(H101="Over Budget",G101-F101)</f>
        <v>0</v>
      </c>
      <c r="J101" s="61">
        <f>SUM(J98:J99)</f>
        <v>1390</v>
      </c>
      <c r="K101" s="61">
        <f>SUM(K98:K99)</f>
        <v>437.2</v>
      </c>
      <c r="L101" s="47" t="str">
        <f>IF(K101&gt;J101,"Over Budget","Within Budget")</f>
        <v>Within Budget</v>
      </c>
      <c r="M101" s="130" t="b">
        <f t="shared" si="67"/>
        <v>0</v>
      </c>
      <c r="N101" s="189">
        <f>SUM(N98:N100)</f>
        <v>1321</v>
      </c>
      <c r="O101" s="38">
        <f>SUM(O98:O99)</f>
        <v>1225.52</v>
      </c>
      <c r="P101" s="47" t="str">
        <f>IF(O101&gt;N101,"Over Budget","Within Budget")</f>
        <v>Within Budget</v>
      </c>
      <c r="Q101" s="189">
        <f t="shared" ref="Q101:R101" si="108">SUM(Q98:Q99)</f>
        <v>65.800000000000011</v>
      </c>
      <c r="R101" s="189">
        <f t="shared" si="108"/>
        <v>3060</v>
      </c>
      <c r="S101" s="226">
        <f>SUM(S98:S99)</f>
        <v>1541.44</v>
      </c>
      <c r="T101" s="47" t="str">
        <f>IF(S101&gt;R101,"Over Budget","Within Budget")</f>
        <v>Within Budget</v>
      </c>
      <c r="U101" s="183">
        <f t="shared" si="69"/>
        <v>1518.56</v>
      </c>
      <c r="V101" s="189">
        <f>SUM(V98:V99)</f>
        <v>1100</v>
      </c>
      <c r="W101" s="189">
        <f>SUM(W98:W99)</f>
        <v>0</v>
      </c>
      <c r="X101" s="47" t="str">
        <f t="shared" ref="X101" si="109">IF(W101&gt;V101,"Over Budget","Within Budget")</f>
        <v>Within Budget</v>
      </c>
      <c r="Y101" s="15" t="s">
        <v>60</v>
      </c>
    </row>
    <row r="102" spans="1:26" x14ac:dyDescent="0.25">
      <c r="A102" s="82"/>
      <c r="B102" s="56"/>
      <c r="C102" s="56"/>
      <c r="D102" s="8"/>
      <c r="E102" s="11"/>
      <c r="F102" s="56"/>
      <c r="G102" s="56"/>
      <c r="H102" s="8"/>
      <c r="I102" s="11"/>
      <c r="J102" s="56"/>
      <c r="K102" s="56"/>
      <c r="L102" s="8"/>
      <c r="M102" s="124"/>
      <c r="N102" s="181"/>
      <c r="O102" s="25"/>
      <c r="U102" s="183">
        <f t="shared" si="69"/>
        <v>0</v>
      </c>
      <c r="Y102" s="8"/>
    </row>
    <row r="103" spans="1:26" x14ac:dyDescent="0.25">
      <c r="A103" s="84" t="s">
        <v>288</v>
      </c>
      <c r="B103" s="56">
        <v>14029</v>
      </c>
      <c r="C103" s="56">
        <v>13975</v>
      </c>
      <c r="D103" t="str">
        <f>IF(C103&gt;B103,"Over Budget","Within Budget")</f>
        <v>Within Budget</v>
      </c>
      <c r="E103" s="124" t="b">
        <f t="shared" ref="E103:E106" si="110">IF(D103="Over Budget",C103-B103)</f>
        <v>0</v>
      </c>
      <c r="F103" s="56">
        <v>14380</v>
      </c>
      <c r="G103" s="56">
        <v>14380</v>
      </c>
      <c r="H103" t="str">
        <f>IF(G103&gt;F103,"Over Budget","Within Budget")</f>
        <v>Within Budget</v>
      </c>
      <c r="I103" s="124" t="b">
        <f t="shared" ref="I103:I106" si="111">IF(H103="Over Budget",G103-F103)</f>
        <v>0</v>
      </c>
      <c r="J103" s="56">
        <v>14740</v>
      </c>
      <c r="K103" s="89">
        <v>15404.81</v>
      </c>
      <c r="L103" s="46" t="str">
        <f>IF(K103&gt;J103,"Over Budget","Within Budget")</f>
        <v>Over Budget</v>
      </c>
      <c r="M103" s="114">
        <f t="shared" si="67"/>
        <v>664.80999999999949</v>
      </c>
      <c r="N103" s="181">
        <v>17403.75</v>
      </c>
      <c r="O103" s="25">
        <v>17306.310000000001</v>
      </c>
      <c r="P103" t="str">
        <f>IF(O103&gt;N103,"Over Budget","Within Budget")</f>
        <v>Within Budget</v>
      </c>
      <c r="Q103" s="183" t="b">
        <f t="shared" ref="Q103:Q106" si="112">IF(P103="Over Budget",O103-N103)</f>
        <v>0</v>
      </c>
      <c r="R103" s="178">
        <v>39361</v>
      </c>
      <c r="S103" s="224">
        <v>39274.230000000003</v>
      </c>
      <c r="T103" t="str">
        <f>IF(S103&gt;R103,"Over Budget","Within Budget")</f>
        <v>Within Budget</v>
      </c>
      <c r="U103" s="183">
        <f t="shared" si="69"/>
        <v>86.769999999996799</v>
      </c>
      <c r="V103">
        <v>22950</v>
      </c>
      <c r="X103" t="str">
        <f t="shared" ref="X103:X105" si="113">IF(W103&gt;V103,"Over Budget","Within Budget")</f>
        <v>Within Budget</v>
      </c>
      <c r="Y103" s="8" t="s">
        <v>61</v>
      </c>
      <c r="Z103" t="s">
        <v>443</v>
      </c>
    </row>
    <row r="104" spans="1:26" x14ac:dyDescent="0.25">
      <c r="A104" s="84" t="s">
        <v>288</v>
      </c>
      <c r="B104" s="56">
        <v>10000</v>
      </c>
      <c r="C104" s="56">
        <v>8987.25</v>
      </c>
      <c r="D104" t="str">
        <f>IF(C104&gt;B104,"Over Budget","Within Budget")</f>
        <v>Within Budget</v>
      </c>
      <c r="E104" s="124" t="b">
        <f t="shared" si="110"/>
        <v>0</v>
      </c>
      <c r="F104" s="56">
        <v>10000</v>
      </c>
      <c r="G104" s="89">
        <v>19300.98</v>
      </c>
      <c r="H104" s="46" t="str">
        <f>IF(G104&gt;F104,"Over Budget","Within Budget")</f>
        <v>Over Budget</v>
      </c>
      <c r="I104" s="114">
        <f t="shared" si="111"/>
        <v>9300.98</v>
      </c>
      <c r="J104" s="56">
        <v>10000</v>
      </c>
      <c r="K104" s="56">
        <v>8898.7900000000009</v>
      </c>
      <c r="L104" t="str">
        <f>IF(K104&gt;J104,"Over Budget","Within Budget")</f>
        <v>Within Budget</v>
      </c>
      <c r="M104" s="124" t="b">
        <f t="shared" si="67"/>
        <v>0</v>
      </c>
      <c r="N104" s="212">
        <v>9000</v>
      </c>
      <c r="O104" s="25">
        <v>6134.41</v>
      </c>
      <c r="P104" t="str">
        <f>IF(O104&gt;N104,"Over Budget","Within Budget")</f>
        <v>Within Budget</v>
      </c>
      <c r="Q104" s="183" t="b">
        <f t="shared" si="112"/>
        <v>0</v>
      </c>
      <c r="R104" s="178">
        <v>9000</v>
      </c>
      <c r="S104" s="224">
        <v>8712.49</v>
      </c>
      <c r="T104" t="str">
        <f>IF(S104&gt;R104,"Over Budget","Within Budget")</f>
        <v>Within Budget</v>
      </c>
      <c r="U104" s="183">
        <f t="shared" si="69"/>
        <v>287.51000000000022</v>
      </c>
      <c r="V104">
        <v>9000</v>
      </c>
      <c r="X104" t="str">
        <f t="shared" si="113"/>
        <v>Within Budget</v>
      </c>
      <c r="Y104" s="8" t="s">
        <v>62</v>
      </c>
    </row>
    <row r="105" spans="1:26" x14ac:dyDescent="0.25">
      <c r="A105" s="84" t="s">
        <v>289</v>
      </c>
      <c r="B105" s="56">
        <v>5000</v>
      </c>
      <c r="C105" s="56">
        <v>3859.78</v>
      </c>
      <c r="D105" t="str">
        <f>IF(C105&gt;B105,"Over Budget","Within Budget")</f>
        <v>Within Budget</v>
      </c>
      <c r="E105" s="124" t="b">
        <f t="shared" si="110"/>
        <v>0</v>
      </c>
      <c r="F105" s="56">
        <v>3498</v>
      </c>
      <c r="G105" s="89">
        <v>8860.98</v>
      </c>
      <c r="H105" s="46" t="str">
        <f>IF(G105&gt;F105,"Over Budget","Within Budget")</f>
        <v>Over Budget</v>
      </c>
      <c r="I105" s="114">
        <f t="shared" si="111"/>
        <v>5362.98</v>
      </c>
      <c r="J105" s="56">
        <v>5000</v>
      </c>
      <c r="K105" s="56">
        <v>4692.28</v>
      </c>
      <c r="L105" t="str">
        <f>IF(K105&gt;J105,"Over Budget","Within Budget")</f>
        <v>Within Budget</v>
      </c>
      <c r="M105" s="124" t="b">
        <f t="shared" si="67"/>
        <v>0</v>
      </c>
      <c r="N105" s="181">
        <v>5000</v>
      </c>
      <c r="O105" s="25">
        <v>4745.53</v>
      </c>
      <c r="P105" t="str">
        <f>IF(O105&gt;N105,"Over Budget","Within Budget")</f>
        <v>Within Budget</v>
      </c>
      <c r="Q105" s="183" t="b">
        <f t="shared" si="112"/>
        <v>0</v>
      </c>
      <c r="R105" s="178">
        <v>5000</v>
      </c>
      <c r="S105" s="224">
        <v>2995.51</v>
      </c>
      <c r="T105" t="str">
        <f>IF(S105&gt;R105,"Over Budget","Within Budget")</f>
        <v>Within Budget</v>
      </c>
      <c r="U105" s="183">
        <f t="shared" si="69"/>
        <v>2004.4899999999998</v>
      </c>
      <c r="V105">
        <v>4210</v>
      </c>
      <c r="X105" t="str">
        <f t="shared" si="113"/>
        <v>Within Budget</v>
      </c>
      <c r="Y105" s="8" t="s">
        <v>63</v>
      </c>
    </row>
    <row r="106" spans="1:26" x14ac:dyDescent="0.25">
      <c r="A106" s="84" t="s">
        <v>290</v>
      </c>
      <c r="B106" s="56">
        <v>15000</v>
      </c>
      <c r="C106" s="56">
        <v>13956.15</v>
      </c>
      <c r="D106" t="str">
        <f>IF(C106&gt;B106,"Over Budget","Within Budget")</f>
        <v>Within Budget</v>
      </c>
      <c r="E106" s="124" t="b">
        <f t="shared" si="110"/>
        <v>0</v>
      </c>
      <c r="F106" s="56">
        <v>15000</v>
      </c>
      <c r="G106" s="56">
        <v>1665.9</v>
      </c>
      <c r="H106" t="str">
        <f>IF(G106&gt;F106,"Over Budget","Within Budget")</f>
        <v>Within Budget</v>
      </c>
      <c r="I106" s="124" t="b">
        <f t="shared" si="111"/>
        <v>0</v>
      </c>
      <c r="J106" s="56">
        <v>15000</v>
      </c>
      <c r="K106" s="56">
        <v>11159.86</v>
      </c>
      <c r="L106" t="str">
        <f>IF(K106&gt;J106,"Over Budget","Within Budget")</f>
        <v>Within Budget</v>
      </c>
      <c r="M106" s="124" t="b">
        <f t="shared" si="67"/>
        <v>0</v>
      </c>
      <c r="N106" s="181">
        <v>11928</v>
      </c>
      <c r="O106" s="25">
        <v>7422.2</v>
      </c>
      <c r="P106" t="str">
        <f>IF(O106&gt;N106,"Over Budget","Within Budget")</f>
        <v>Within Budget</v>
      </c>
      <c r="Q106" s="183" t="b">
        <f t="shared" si="112"/>
        <v>0</v>
      </c>
      <c r="R106" s="178">
        <v>14250</v>
      </c>
      <c r="S106" s="224">
        <v>13077.23</v>
      </c>
      <c r="T106" t="str">
        <f>IF(S106&gt;R106,"Over Budget","Within Budget")</f>
        <v>Within Budget</v>
      </c>
      <c r="U106" s="183">
        <f t="shared" si="69"/>
        <v>1172.7700000000004</v>
      </c>
      <c r="V106">
        <v>14250</v>
      </c>
      <c r="X106" t="str">
        <f t="shared" ref="X106:X112" si="114">IF(W106&gt;V106,"Over Budget","Within Budget")</f>
        <v>Within Budget</v>
      </c>
      <c r="Y106" s="14" t="s">
        <v>64</v>
      </c>
    </row>
    <row r="107" spans="1:26" x14ac:dyDescent="0.25">
      <c r="A107" s="87"/>
      <c r="B107" s="65"/>
      <c r="C107" s="65"/>
      <c r="D107" s="23"/>
      <c r="E107" s="117"/>
      <c r="F107" s="65"/>
      <c r="G107" s="65"/>
      <c r="H107" s="23"/>
      <c r="I107" s="117"/>
      <c r="J107" s="65"/>
      <c r="K107" s="65"/>
      <c r="L107" s="23"/>
      <c r="M107" s="114"/>
      <c r="N107" s="181"/>
      <c r="O107" s="25"/>
      <c r="U107" s="183">
        <f t="shared" si="69"/>
        <v>0</v>
      </c>
      <c r="Y107" s="23"/>
    </row>
    <row r="108" spans="1:26" x14ac:dyDescent="0.25">
      <c r="A108" s="101"/>
      <c r="B108" s="61">
        <f>SUM(B103:B106)</f>
        <v>44029</v>
      </c>
      <c r="C108" s="61">
        <f>SUM(C103:C106)</f>
        <v>40778.18</v>
      </c>
      <c r="D108" s="47" t="str">
        <f>IF(C108&gt;B108,"Over Budget","Within Budget")</f>
        <v>Within Budget</v>
      </c>
      <c r="E108" s="130" t="b">
        <f>IF(D108="Over Budget",C108-B108)</f>
        <v>0</v>
      </c>
      <c r="F108" s="61">
        <f>SUM(F103:F106)</f>
        <v>42878</v>
      </c>
      <c r="G108" s="94">
        <f>SUM(G103:G106)</f>
        <v>44207.859999999993</v>
      </c>
      <c r="H108" s="48" t="str">
        <f>IF(G108&gt;F108,"Over Budget","Within Budget")</f>
        <v>Over Budget</v>
      </c>
      <c r="I108" s="129">
        <f t="shared" ref="I108" si="115">IF(H108="Over Budget",G108-F108)</f>
        <v>1329.8599999999933</v>
      </c>
      <c r="J108" s="61">
        <f>SUM(J103:J106)</f>
        <v>44740</v>
      </c>
      <c r="K108" s="61">
        <f>SUM(K103:K106)</f>
        <v>40155.74</v>
      </c>
      <c r="L108" s="47" t="str">
        <f>IF(K108&gt;J108,"Over Budget","Within Budget")</f>
        <v>Within Budget</v>
      </c>
      <c r="M108" s="130" t="b">
        <f t="shared" si="67"/>
        <v>0</v>
      </c>
      <c r="N108" s="189">
        <f>SUM(N103:N107)</f>
        <v>43331.75</v>
      </c>
      <c r="O108" s="38">
        <f>SUM(O103:O106)</f>
        <v>35608.449999999997</v>
      </c>
      <c r="P108" s="47" t="str">
        <f>IF(O108&gt;N108,"Over Budget","Within Budget")</f>
        <v>Within Budget</v>
      </c>
      <c r="Q108" s="185" t="b">
        <f t="shared" ref="Q108" si="116">IF(P108="Over Budget",O108-N108)</f>
        <v>0</v>
      </c>
      <c r="R108" s="189">
        <f t="shared" ref="R108:S108" si="117">SUM(R103:R106)</f>
        <v>67611</v>
      </c>
      <c r="S108" s="226">
        <f t="shared" si="117"/>
        <v>64059.460000000006</v>
      </c>
      <c r="T108" s="47" t="str">
        <f>IF(S108&gt;R108,"Over Budget","Within Budget")</f>
        <v>Within Budget</v>
      </c>
      <c r="U108" s="183">
        <f t="shared" si="69"/>
        <v>3551.5399999999936</v>
      </c>
      <c r="V108" s="189">
        <f t="shared" ref="V108:W108" si="118">SUM(V103:V106)</f>
        <v>50410</v>
      </c>
      <c r="W108" s="189">
        <f t="shared" si="118"/>
        <v>0</v>
      </c>
      <c r="X108" s="47" t="str">
        <f t="shared" si="114"/>
        <v>Within Budget</v>
      </c>
      <c r="Y108" s="15" t="s">
        <v>66</v>
      </c>
    </row>
    <row r="109" spans="1:26" x14ac:dyDescent="0.25">
      <c r="A109" s="82"/>
      <c r="B109" s="56"/>
      <c r="C109" s="56"/>
      <c r="D109" s="8"/>
      <c r="E109" s="11"/>
      <c r="F109" s="56"/>
      <c r="G109" s="56"/>
      <c r="H109" s="8"/>
      <c r="I109" s="11"/>
      <c r="J109" s="56"/>
      <c r="K109" s="56"/>
      <c r="L109" s="8"/>
      <c r="M109" s="114"/>
      <c r="N109" s="181"/>
      <c r="O109" s="25"/>
      <c r="U109" s="183">
        <f t="shared" si="69"/>
        <v>0</v>
      </c>
      <c r="Y109" s="8"/>
    </row>
    <row r="110" spans="1:26" x14ac:dyDescent="0.25">
      <c r="A110" s="86" t="s">
        <v>291</v>
      </c>
      <c r="B110" s="63">
        <v>1800</v>
      </c>
      <c r="C110" s="63">
        <v>1462.51</v>
      </c>
      <c r="D110" s="47" t="str">
        <f>IF(C110&gt;B110,"Over Budget","Within Budget")</f>
        <v>Within Budget</v>
      </c>
      <c r="E110" s="130" t="b">
        <f>IF(D110="Over Budget",C110-B110)</f>
        <v>0</v>
      </c>
      <c r="F110" s="63">
        <v>1800</v>
      </c>
      <c r="G110" s="63">
        <v>1531.5</v>
      </c>
      <c r="H110" s="47" t="str">
        <f>IF(G110&gt;F110,"Over Budget","Within Budget")</f>
        <v>Within Budget</v>
      </c>
      <c r="I110" s="129" t="b">
        <f t="shared" ref="I110" si="119">IF(H110="Over Budget",G110-F110)</f>
        <v>0</v>
      </c>
      <c r="J110" s="143">
        <v>1800</v>
      </c>
      <c r="K110" s="63">
        <v>1546.5</v>
      </c>
      <c r="L110" s="47" t="str">
        <f>IF(K110&gt;J110,"Over Budget","Within Budget")</f>
        <v>Within Budget</v>
      </c>
      <c r="M110" s="130" t="b">
        <f t="shared" si="67"/>
        <v>0</v>
      </c>
      <c r="N110" s="189">
        <v>1710</v>
      </c>
      <c r="O110" s="38">
        <v>1271.29</v>
      </c>
      <c r="P110" s="47" t="str">
        <f>IF(O110&gt;N110,"Over Budget","Within Budget")</f>
        <v>Within Budget</v>
      </c>
      <c r="Q110" s="185" t="b">
        <f t="shared" ref="Q110" si="120">IF(P110="Over Budget",O110-N110)</f>
        <v>0</v>
      </c>
      <c r="R110" s="201">
        <v>1710</v>
      </c>
      <c r="S110" s="230">
        <v>1700</v>
      </c>
      <c r="T110" s="47" t="str">
        <f>IF(S110&gt;R110,"Over Budget","Within Budget")</f>
        <v>Within Budget</v>
      </c>
      <c r="U110" s="183">
        <f t="shared" si="69"/>
        <v>10</v>
      </c>
      <c r="V110">
        <v>1700</v>
      </c>
      <c r="X110" t="str">
        <f t="shared" si="114"/>
        <v>Within Budget</v>
      </c>
      <c r="Y110" s="16" t="s">
        <v>67</v>
      </c>
    </row>
    <row r="111" spans="1:26" x14ac:dyDescent="0.25">
      <c r="A111" s="83"/>
      <c r="B111" s="59"/>
      <c r="C111" s="59"/>
      <c r="D111" s="19"/>
      <c r="E111" s="112"/>
      <c r="F111" s="59"/>
      <c r="G111" s="59"/>
      <c r="H111" s="19"/>
      <c r="I111" s="112"/>
      <c r="J111" s="59"/>
      <c r="K111" s="59"/>
      <c r="L111" s="19"/>
      <c r="M111" s="114"/>
      <c r="N111" s="187"/>
      <c r="O111" s="18"/>
      <c r="U111" s="183">
        <f t="shared" si="69"/>
        <v>0</v>
      </c>
      <c r="Y111" s="19"/>
    </row>
    <row r="112" spans="1:26" x14ac:dyDescent="0.25">
      <c r="A112" s="86" t="s">
        <v>292</v>
      </c>
      <c r="B112" s="63">
        <v>25000</v>
      </c>
      <c r="C112" s="88">
        <v>28923.41</v>
      </c>
      <c r="D112" s="48" t="str">
        <f>IF(C112&gt;B112,"Over Budget","Within Budget")</f>
        <v>Over Budget</v>
      </c>
      <c r="E112" s="129">
        <f>IF(D112="Over Budget",C112-B112)</f>
        <v>3923.41</v>
      </c>
      <c r="F112" s="63">
        <v>5500</v>
      </c>
      <c r="G112" s="88">
        <v>5988.35</v>
      </c>
      <c r="H112" s="48" t="str">
        <f>IF(G112&gt;F112,"Over Budget","Within Budget")</f>
        <v>Over Budget</v>
      </c>
      <c r="I112" s="129">
        <f t="shared" ref="I112" si="121">IF(H112="Over Budget",G112-F112)</f>
        <v>488.35000000000036</v>
      </c>
      <c r="J112" s="63">
        <v>6500</v>
      </c>
      <c r="K112" s="63">
        <v>8433.27</v>
      </c>
      <c r="L112" s="47" t="str">
        <f>IF(K112&gt;J112,"Over Budget","Within Budget")</f>
        <v>Over Budget</v>
      </c>
      <c r="M112" s="129">
        <f t="shared" si="67"/>
        <v>1933.2700000000004</v>
      </c>
      <c r="N112" s="189">
        <v>8500</v>
      </c>
      <c r="O112" s="38">
        <v>7243.04</v>
      </c>
      <c r="P112" s="47" t="str">
        <f>IF(O112&gt;N112,"Over Budget","Within Budget")</f>
        <v>Within Budget</v>
      </c>
      <c r="Q112" s="185" t="b">
        <f t="shared" ref="Q112" si="122">IF(P112="Over Budget",O112-N112)</f>
        <v>0</v>
      </c>
      <c r="R112" s="222">
        <v>7500</v>
      </c>
      <c r="S112" s="231">
        <v>8304.01</v>
      </c>
      <c r="T112" s="48" t="str">
        <f>IF(S112&gt;R112,"Over Budget","Within Budget")</f>
        <v>Over Budget</v>
      </c>
      <c r="U112" s="184">
        <f t="shared" si="69"/>
        <v>-804.01000000000022</v>
      </c>
      <c r="V112">
        <v>14486</v>
      </c>
      <c r="X112" t="str">
        <f t="shared" si="114"/>
        <v>Within Budget</v>
      </c>
      <c r="Y112" s="16" t="s">
        <v>68</v>
      </c>
    </row>
    <row r="113" spans="1:25" ht="15.75" thickBot="1" x14ac:dyDescent="0.3">
      <c r="A113" s="83"/>
      <c r="B113" s="59"/>
      <c r="C113" s="59"/>
      <c r="D113" s="55"/>
      <c r="E113" s="147"/>
      <c r="F113" s="59"/>
      <c r="G113" s="59"/>
      <c r="H113" s="55"/>
      <c r="I113" s="147"/>
      <c r="J113" s="59"/>
      <c r="K113" s="59"/>
      <c r="L113" s="55"/>
      <c r="M113" s="145"/>
      <c r="N113" s="187"/>
      <c r="O113" s="18"/>
      <c r="P113" s="49"/>
      <c r="Q113" s="190"/>
      <c r="T113" s="49"/>
      <c r="U113" s="183">
        <f t="shared" si="69"/>
        <v>0</v>
      </c>
      <c r="Y113" s="19"/>
    </row>
    <row r="114" spans="1:25" ht="15.75" thickBot="1" x14ac:dyDescent="0.3">
      <c r="A114" s="102"/>
      <c r="B114" s="66">
        <f>SUM(B112,B110,B108,B101,B96,B90,B80,B85,B74,B72,B64,B55,B46,B40,B31,B29,B27)</f>
        <v>576670.07999999996</v>
      </c>
      <c r="C114" s="66">
        <f>SUM(C112,C110,C108,C101,C96,C90,C80,C85,C74,C72,C64,C55,C46,C40,C31,C29,C27)</f>
        <v>565553.55999999994</v>
      </c>
      <c r="D114" s="1" t="str">
        <f>IF(C114&gt;B114,"Over Budget","Within Budget")</f>
        <v>Within Budget</v>
      </c>
      <c r="E114" s="144" t="b">
        <f>IF(D114="Over Budget",C114-B114)</f>
        <v>0</v>
      </c>
      <c r="F114" s="66">
        <f>SUM(F112,F110,F108,F101,F96,F90,F80,F85,F74,F72,F64,F55,F46,F40,F31,F29,F27)</f>
        <v>700589.73</v>
      </c>
      <c r="G114" s="66">
        <f>SUM(G112,G110,G108,G101,G96,G90,G80,G85,G74,G72,G64,G55,G46,G40,G31,G29,G27)</f>
        <v>659749.30000000005</v>
      </c>
      <c r="H114" s="1" t="str">
        <f>IF(G114&gt;F114,"Over Budget","Within Budget")</f>
        <v>Within Budget</v>
      </c>
      <c r="I114" s="144" t="b">
        <f t="shared" ref="I114" si="123">IF(H114="Over Budget",G114-F114)</f>
        <v>0</v>
      </c>
      <c r="J114" s="66">
        <f>SUM(J112,J110,J108,J101,J96,J90,J80,J85,J74,J72,J64,J55,J46,J40,J31,J29,J27)</f>
        <v>672674</v>
      </c>
      <c r="K114" s="66">
        <f>SUM(K112,K110,K108,K101,K96,K90,K80,K85,K74,K72,K64,K55,K46,K40,K31,K29,K27)</f>
        <v>648311.49</v>
      </c>
      <c r="L114" s="1" t="str">
        <f>IF(K114&gt;J114,"Over Budget","Within Budget")</f>
        <v>Within Budget</v>
      </c>
      <c r="M114" s="144" t="b">
        <f t="shared" si="67"/>
        <v>0</v>
      </c>
      <c r="N114" s="205">
        <f>SUM(N27+N29+N31+N40+N46+N55+N64+N72+N74+N80+N85+N90+N96+N101+N108+N110+N112)</f>
        <v>715176.97000000009</v>
      </c>
      <c r="O114" s="39">
        <f>SUM(O27+O29+O31+O40+O46+O55+O64+O72+O74+O80+O85+O90+O96+O101+O108+O110+O112)</f>
        <v>636240.54000000015</v>
      </c>
      <c r="P114" s="1" t="str">
        <f>IF(O114&gt;N114,"Over Budget","Within Budget")</f>
        <v>Within Budget</v>
      </c>
      <c r="Q114" s="191" t="b">
        <f t="shared" ref="Q114" si="124">IF(P114="Over Budget",O114-N114)</f>
        <v>0</v>
      </c>
      <c r="R114" s="205">
        <f>SUM(R27+R29+R31+R40+R46+R55+R64+R72+R74+R80+R85+R90+R96+R101+R108+R110+R112)</f>
        <v>822048</v>
      </c>
      <c r="S114" s="232">
        <f>SUM(S27+S29+S31+S40+S46+S55+S64+S72+S74+S80+S85+S90+S96+S101+S108+S110+S112)</f>
        <v>743395.76</v>
      </c>
      <c r="T114" s="1" t="str">
        <f>IF(S114&gt;R114,"Over Budget","Within Budget")</f>
        <v>Within Budget</v>
      </c>
      <c r="U114" s="183">
        <f t="shared" si="69"/>
        <v>78652.239999999991</v>
      </c>
      <c r="V114" s="205">
        <f>SUM(V27+V29+V31+V40+V46+V55+V64+V72+V74+V80+V85+V90+V96+V101+V108+V110+V112)</f>
        <v>865289</v>
      </c>
      <c r="W114" s="205">
        <f>SUM(W27+W29+W31+W40+W46+W55+W64+W72+W74+W80+W85+W90+W96+W101+W108+W110+W112)</f>
        <v>0</v>
      </c>
      <c r="X114" s="47" t="str">
        <f t="shared" ref="X114:X128" si="125">IF(W114&gt;V114,"Over Budget","Within Budget")</f>
        <v>Within Budget</v>
      </c>
      <c r="Y114" s="24" t="s">
        <v>69</v>
      </c>
    </row>
    <row r="115" spans="1:25" x14ac:dyDescent="0.25">
      <c r="A115" s="82"/>
      <c r="B115" s="56"/>
      <c r="C115" s="56"/>
      <c r="D115" s="9"/>
      <c r="E115" s="11"/>
      <c r="F115" s="56"/>
      <c r="G115" s="56"/>
      <c r="H115" s="9"/>
      <c r="I115" s="11"/>
      <c r="J115" s="56"/>
      <c r="K115" s="56"/>
      <c r="L115" s="9"/>
      <c r="M115" s="114"/>
      <c r="N115" s="181"/>
      <c r="O115" s="25"/>
      <c r="U115" s="183">
        <f t="shared" si="69"/>
        <v>0</v>
      </c>
      <c r="X115" s="136"/>
      <c r="Y115" s="9"/>
    </row>
    <row r="116" spans="1:25" x14ac:dyDescent="0.25">
      <c r="A116" s="83"/>
      <c r="B116" s="59"/>
      <c r="C116" s="59"/>
      <c r="D116" s="10"/>
      <c r="E116" s="112"/>
      <c r="F116" s="59"/>
      <c r="G116" s="59"/>
      <c r="H116" s="10"/>
      <c r="I116" s="112"/>
      <c r="J116" s="59"/>
      <c r="K116" s="59"/>
      <c r="L116" s="10"/>
      <c r="M116" s="114"/>
      <c r="N116" s="187"/>
      <c r="O116" s="18"/>
      <c r="U116" s="183">
        <f t="shared" si="69"/>
        <v>0</v>
      </c>
      <c r="Y116" s="10" t="s">
        <v>70</v>
      </c>
    </row>
    <row r="117" spans="1:25" x14ac:dyDescent="0.25">
      <c r="A117" s="82"/>
      <c r="B117" s="58"/>
      <c r="C117" s="58"/>
      <c r="D117" s="12"/>
      <c r="E117" s="118"/>
      <c r="F117" s="58"/>
      <c r="G117" s="58"/>
      <c r="H117" s="12"/>
      <c r="I117" s="118"/>
      <c r="J117" s="58"/>
      <c r="K117" s="58"/>
      <c r="L117" s="12"/>
      <c r="M117" s="114"/>
      <c r="N117" s="181"/>
      <c r="O117" s="25"/>
      <c r="U117" s="183">
        <f t="shared" si="69"/>
        <v>0</v>
      </c>
      <c r="Y117" s="12"/>
    </row>
    <row r="118" spans="1:25" x14ac:dyDescent="0.25">
      <c r="A118" s="82"/>
      <c r="B118" s="59"/>
      <c r="C118" s="59"/>
      <c r="D118" s="10"/>
      <c r="E118" s="112"/>
      <c r="F118" s="59"/>
      <c r="G118" s="59"/>
      <c r="H118" s="10"/>
      <c r="I118" s="112"/>
      <c r="J118" s="59"/>
      <c r="K118" s="59"/>
      <c r="L118" s="10"/>
      <c r="M118" s="114"/>
      <c r="N118" s="181"/>
      <c r="O118" s="25"/>
      <c r="U118" s="183">
        <f t="shared" si="69"/>
        <v>0</v>
      </c>
      <c r="Y118" s="10" t="s">
        <v>71</v>
      </c>
    </row>
    <row r="119" spans="1:25" x14ac:dyDescent="0.25">
      <c r="A119" s="84" t="s">
        <v>293</v>
      </c>
      <c r="B119" s="56">
        <v>201210</v>
      </c>
      <c r="C119" s="89">
        <v>205871.08</v>
      </c>
      <c r="D119" s="46" t="str">
        <f t="shared" ref="D119:D125" si="126">IF(C119&gt;B119,"Over Budget","Within Budget")</f>
        <v>Over Budget</v>
      </c>
      <c r="E119" s="114">
        <f t="shared" ref="E119:E125" si="127">IF(D119="Over Budget",C119-B119)</f>
        <v>4661.0799999999872</v>
      </c>
      <c r="F119" s="56">
        <v>232047</v>
      </c>
      <c r="G119" s="56">
        <v>230521.61</v>
      </c>
      <c r="H119" t="str">
        <f t="shared" ref="H119:H129" si="128">IF(G119&gt;F119,"Over Budget","Within Budget")</f>
        <v>Within Budget</v>
      </c>
      <c r="I119" s="124" t="b">
        <f t="shared" ref="I119:I128" si="129">IF(H119="Over Budget",G119-F119)</f>
        <v>0</v>
      </c>
      <c r="J119" s="56">
        <v>242758</v>
      </c>
      <c r="K119" s="89">
        <v>246323.98</v>
      </c>
      <c r="L119" s="46" t="str">
        <f t="shared" ref="L119:L124" si="130">IF(K119&gt;J119,"Over Budget","Within Budget")</f>
        <v>Over Budget</v>
      </c>
      <c r="M119" s="114">
        <f t="shared" ref="M119:M124" si="131">IF(L119="Over Budget",K119-J119)</f>
        <v>3565.9800000000105</v>
      </c>
      <c r="N119" s="181">
        <v>247613.16</v>
      </c>
      <c r="O119" s="25">
        <v>241068.05</v>
      </c>
      <c r="P119" t="str">
        <f t="shared" ref="P119:P124" si="132">IF(O119&gt;N119,"Over Budget","Within Budget")</f>
        <v>Within Budget</v>
      </c>
      <c r="Q119" s="183" t="b">
        <f t="shared" ref="Q119:Q124" si="133">IF(P119="Over Budget",O119-N119)</f>
        <v>0</v>
      </c>
      <c r="R119" s="192">
        <v>257518</v>
      </c>
      <c r="S119" s="225">
        <v>263845.5</v>
      </c>
      <c r="T119" s="46" t="str">
        <f t="shared" ref="T119:T124" si="134">IF(S119&gt;R119,"Over Budget","Within Budget")</f>
        <v>Over Budget</v>
      </c>
      <c r="U119" s="184">
        <f t="shared" ref="U119:U128" si="135">R119-S119</f>
        <v>-6327.5</v>
      </c>
      <c r="V119">
        <v>374778</v>
      </c>
      <c r="X119" t="str">
        <f t="shared" si="125"/>
        <v>Within Budget</v>
      </c>
      <c r="Y119" s="8" t="s">
        <v>72</v>
      </c>
    </row>
    <row r="120" spans="1:25" x14ac:dyDescent="0.25">
      <c r="A120" s="84" t="s">
        <v>294</v>
      </c>
      <c r="B120" s="56">
        <v>70773</v>
      </c>
      <c r="C120" s="56">
        <v>70773</v>
      </c>
      <c r="D120" t="str">
        <f t="shared" si="126"/>
        <v>Within Budget</v>
      </c>
      <c r="E120" s="124" t="b">
        <f t="shared" si="127"/>
        <v>0</v>
      </c>
      <c r="F120" s="56">
        <v>78189</v>
      </c>
      <c r="G120" s="56">
        <v>78189</v>
      </c>
      <c r="H120" t="str">
        <f t="shared" si="128"/>
        <v>Within Budget</v>
      </c>
      <c r="I120" s="124" t="b">
        <f t="shared" si="129"/>
        <v>0</v>
      </c>
      <c r="J120" s="56">
        <v>79753</v>
      </c>
      <c r="K120" s="56">
        <v>79753</v>
      </c>
      <c r="L120" t="str">
        <f t="shared" si="130"/>
        <v>Within Budget</v>
      </c>
      <c r="M120" s="124" t="b">
        <f t="shared" si="131"/>
        <v>0</v>
      </c>
      <c r="N120" s="181">
        <v>81348.06</v>
      </c>
      <c r="O120" s="50">
        <v>81348.06</v>
      </c>
      <c r="P120" s="51" t="str">
        <f t="shared" si="132"/>
        <v>Within Budget</v>
      </c>
      <c r="Q120" s="183" t="b">
        <f t="shared" si="133"/>
        <v>0</v>
      </c>
      <c r="R120" s="178">
        <v>90000</v>
      </c>
      <c r="S120" s="224">
        <v>90000</v>
      </c>
      <c r="T120" t="str">
        <f t="shared" si="134"/>
        <v>Within Budget</v>
      </c>
      <c r="U120" s="183">
        <f t="shared" si="135"/>
        <v>0</v>
      </c>
      <c r="V120">
        <v>106875</v>
      </c>
      <c r="X120" t="str">
        <f t="shared" si="125"/>
        <v>Within Budget</v>
      </c>
      <c r="Y120" s="8" t="s">
        <v>73</v>
      </c>
    </row>
    <row r="121" spans="1:25" x14ac:dyDescent="0.25">
      <c r="A121" s="84" t="s">
        <v>444</v>
      </c>
      <c r="B121" s="56">
        <v>63488</v>
      </c>
      <c r="C121" s="56">
        <v>59604</v>
      </c>
      <c r="D121" t="str">
        <f t="shared" si="126"/>
        <v>Within Budget</v>
      </c>
      <c r="E121" s="124" t="b">
        <f t="shared" si="127"/>
        <v>0</v>
      </c>
      <c r="F121" s="56">
        <v>64532</v>
      </c>
      <c r="G121" s="89">
        <v>67695.5</v>
      </c>
      <c r="H121" s="46" t="str">
        <f t="shared" si="128"/>
        <v>Over Budget</v>
      </c>
      <c r="I121" s="114">
        <f t="shared" si="129"/>
        <v>3163.5</v>
      </c>
      <c r="J121" s="56">
        <v>66146</v>
      </c>
      <c r="K121" s="56">
        <v>61449.98</v>
      </c>
      <c r="L121" t="str">
        <f t="shared" si="130"/>
        <v>Within Budget</v>
      </c>
      <c r="M121" s="124" t="b">
        <f t="shared" si="131"/>
        <v>0</v>
      </c>
      <c r="N121" s="181">
        <v>53565.3</v>
      </c>
      <c r="O121" s="44">
        <v>53988.92</v>
      </c>
      <c r="P121" s="46" t="str">
        <f t="shared" si="132"/>
        <v>Over Budget</v>
      </c>
      <c r="Q121" s="184">
        <f t="shared" si="133"/>
        <v>423.61999999999534</v>
      </c>
      <c r="R121" s="178">
        <v>0</v>
      </c>
      <c r="S121" s="224">
        <v>0</v>
      </c>
      <c r="T121" t="str">
        <f t="shared" si="134"/>
        <v>Within Budget</v>
      </c>
      <c r="U121" s="183">
        <f t="shared" si="135"/>
        <v>0</v>
      </c>
      <c r="X121" t="str">
        <f t="shared" si="125"/>
        <v>Within Budget</v>
      </c>
      <c r="Y121" s="8" t="s">
        <v>445</v>
      </c>
    </row>
    <row r="122" spans="1:25" x14ac:dyDescent="0.25">
      <c r="A122" s="84" t="s">
        <v>295</v>
      </c>
      <c r="B122" s="56">
        <v>11419.92</v>
      </c>
      <c r="C122" s="56">
        <v>11406.72</v>
      </c>
      <c r="D122" t="str">
        <f t="shared" si="126"/>
        <v>Within Budget</v>
      </c>
      <c r="E122" s="124" t="b">
        <f t="shared" si="127"/>
        <v>0</v>
      </c>
      <c r="F122" s="56">
        <v>11705</v>
      </c>
      <c r="G122" s="56">
        <v>11704.69</v>
      </c>
      <c r="H122" t="str">
        <f t="shared" si="128"/>
        <v>Within Budget</v>
      </c>
      <c r="I122" s="124" t="b">
        <f t="shared" si="129"/>
        <v>0</v>
      </c>
      <c r="J122" s="56">
        <v>11998</v>
      </c>
      <c r="K122" s="89">
        <v>12108.6</v>
      </c>
      <c r="L122" s="46" t="str">
        <f t="shared" si="130"/>
        <v>Over Budget</v>
      </c>
      <c r="M122" s="114">
        <f t="shared" si="131"/>
        <v>110.60000000000036</v>
      </c>
      <c r="N122" s="181">
        <v>12237.96</v>
      </c>
      <c r="O122" s="25">
        <v>12231.22</v>
      </c>
      <c r="P122" t="str">
        <f t="shared" si="132"/>
        <v>Within Budget</v>
      </c>
      <c r="Q122" s="183" t="b">
        <f t="shared" si="133"/>
        <v>0</v>
      </c>
      <c r="R122" s="192">
        <v>15195</v>
      </c>
      <c r="S122" s="225">
        <v>15340.5</v>
      </c>
      <c r="T122" s="46" t="str">
        <f t="shared" si="134"/>
        <v>Over Budget</v>
      </c>
      <c r="U122" s="184">
        <f t="shared" si="135"/>
        <v>-145.5</v>
      </c>
      <c r="V122">
        <v>16092</v>
      </c>
      <c r="X122" t="str">
        <f t="shared" si="125"/>
        <v>Within Budget</v>
      </c>
      <c r="Y122" s="8" t="s">
        <v>74</v>
      </c>
    </row>
    <row r="123" spans="1:25" x14ac:dyDescent="0.25">
      <c r="A123" s="84" t="s">
        <v>446</v>
      </c>
      <c r="B123" s="56">
        <v>28000</v>
      </c>
      <c r="C123" s="89">
        <v>41583.870000000003</v>
      </c>
      <c r="D123" s="46" t="str">
        <f t="shared" si="126"/>
        <v>Over Budget</v>
      </c>
      <c r="E123" s="114">
        <f t="shared" si="127"/>
        <v>13583.870000000003</v>
      </c>
      <c r="F123" s="56">
        <v>48000</v>
      </c>
      <c r="G123" s="56">
        <v>47289.31</v>
      </c>
      <c r="H123" t="str">
        <f t="shared" si="128"/>
        <v>Within Budget</v>
      </c>
      <c r="I123" s="124" t="b">
        <f t="shared" si="129"/>
        <v>0</v>
      </c>
      <c r="J123" s="56">
        <v>50500</v>
      </c>
      <c r="K123" s="56">
        <v>38629.43</v>
      </c>
      <c r="L123" t="str">
        <f t="shared" si="130"/>
        <v>Within Budget</v>
      </c>
      <c r="M123" s="124" t="b">
        <f t="shared" si="131"/>
        <v>0</v>
      </c>
      <c r="N123" s="181">
        <v>39270</v>
      </c>
      <c r="O123" s="44">
        <v>43433.21</v>
      </c>
      <c r="P123" s="46" t="str">
        <f t="shared" si="132"/>
        <v>Over Budget</v>
      </c>
      <c r="Q123" s="184">
        <f t="shared" si="133"/>
        <v>4163.2099999999991</v>
      </c>
      <c r="S123" s="224">
        <v>0</v>
      </c>
      <c r="T123" t="str">
        <f t="shared" si="134"/>
        <v>Within Budget</v>
      </c>
      <c r="U123" s="183">
        <f t="shared" si="135"/>
        <v>0</v>
      </c>
      <c r="V123">
        <v>0</v>
      </c>
      <c r="X123" t="str">
        <f t="shared" si="125"/>
        <v>Within Budget</v>
      </c>
      <c r="Y123" s="8" t="s">
        <v>447</v>
      </c>
    </row>
    <row r="124" spans="1:25" x14ac:dyDescent="0.25">
      <c r="A124" s="84" t="s">
        <v>296</v>
      </c>
      <c r="B124" s="56">
        <v>48966</v>
      </c>
      <c r="C124" s="89">
        <v>55254.58</v>
      </c>
      <c r="D124" s="46" t="str">
        <f t="shared" si="126"/>
        <v>Over Budget</v>
      </c>
      <c r="E124" s="114">
        <f t="shared" si="127"/>
        <v>6288.5800000000017</v>
      </c>
      <c r="F124" s="56">
        <v>58966</v>
      </c>
      <c r="G124" s="89">
        <v>64048.800000000003</v>
      </c>
      <c r="H124" s="46" t="str">
        <f t="shared" si="128"/>
        <v>Over Budget</v>
      </c>
      <c r="I124" s="114">
        <f t="shared" si="129"/>
        <v>5082.8000000000029</v>
      </c>
      <c r="J124" s="56">
        <v>61466</v>
      </c>
      <c r="K124" s="89">
        <v>61473.36</v>
      </c>
      <c r="L124" s="46" t="str">
        <f t="shared" si="130"/>
        <v>Over Budget</v>
      </c>
      <c r="M124" s="114">
        <f t="shared" si="131"/>
        <v>7.3600000000005821</v>
      </c>
      <c r="N124" s="181">
        <v>61466</v>
      </c>
      <c r="O124" s="25">
        <v>60870.26</v>
      </c>
      <c r="P124" t="str">
        <f t="shared" si="132"/>
        <v>Within Budget</v>
      </c>
      <c r="Q124" s="183" t="b">
        <f t="shared" si="133"/>
        <v>0</v>
      </c>
      <c r="R124" s="178">
        <v>66466</v>
      </c>
      <c r="S124" s="224">
        <v>66355.47</v>
      </c>
      <c r="T124" t="str">
        <f t="shared" si="134"/>
        <v>Within Budget</v>
      </c>
      <c r="U124" s="183">
        <f t="shared" si="135"/>
        <v>110.52999999999884</v>
      </c>
      <c r="V124">
        <v>69166</v>
      </c>
      <c r="X124" t="str">
        <f t="shared" si="125"/>
        <v>Within Budget</v>
      </c>
      <c r="Y124" s="8" t="s">
        <v>76</v>
      </c>
    </row>
    <row r="125" spans="1:25" x14ac:dyDescent="0.25">
      <c r="A125" s="82" t="s">
        <v>448</v>
      </c>
      <c r="B125" s="56">
        <v>10000</v>
      </c>
      <c r="C125" s="56">
        <v>8651.7999999999993</v>
      </c>
      <c r="D125" s="8" t="str">
        <f t="shared" si="126"/>
        <v>Within Budget</v>
      </c>
      <c r="E125" s="124" t="b">
        <f t="shared" si="127"/>
        <v>0</v>
      </c>
      <c r="F125" s="56">
        <v>0</v>
      </c>
      <c r="G125" s="56">
        <v>0</v>
      </c>
      <c r="H125" s="8" t="str">
        <f t="shared" si="128"/>
        <v>Within Budget</v>
      </c>
      <c r="I125" s="124" t="b">
        <f t="shared" si="129"/>
        <v>0</v>
      </c>
      <c r="J125" s="56"/>
      <c r="K125" s="56"/>
      <c r="L125" s="8"/>
      <c r="M125" s="114"/>
      <c r="N125" s="181"/>
      <c r="O125" s="25"/>
      <c r="S125" s="224">
        <v>0</v>
      </c>
      <c r="U125" s="183">
        <f t="shared" si="135"/>
        <v>0</v>
      </c>
      <c r="V125">
        <v>0</v>
      </c>
      <c r="X125" t="str">
        <f t="shared" si="125"/>
        <v>Within Budget</v>
      </c>
      <c r="Y125" s="8" t="s">
        <v>449</v>
      </c>
    </row>
    <row r="126" spans="1:25" x14ac:dyDescent="0.25">
      <c r="A126" s="82" t="s">
        <v>450</v>
      </c>
      <c r="B126" s="56"/>
      <c r="C126" s="56"/>
      <c r="D126" s="8"/>
      <c r="E126" s="11"/>
      <c r="F126" s="56">
        <v>0</v>
      </c>
      <c r="G126" s="56">
        <v>7851.53</v>
      </c>
      <c r="H126" s="8" t="str">
        <f t="shared" si="128"/>
        <v>Over Budget</v>
      </c>
      <c r="I126" s="114">
        <f t="shared" si="129"/>
        <v>7851.53</v>
      </c>
      <c r="J126" s="56"/>
      <c r="K126" s="56"/>
      <c r="L126" s="8"/>
      <c r="M126" s="114"/>
      <c r="N126" s="181"/>
      <c r="O126" s="25"/>
      <c r="S126" s="224">
        <v>0</v>
      </c>
      <c r="U126" s="183">
        <f t="shared" si="135"/>
        <v>0</v>
      </c>
      <c r="X126" t="str">
        <f t="shared" si="125"/>
        <v>Within Budget</v>
      </c>
      <c r="Y126" s="8" t="s">
        <v>451</v>
      </c>
    </row>
    <row r="127" spans="1:25" x14ac:dyDescent="0.25">
      <c r="A127" s="82"/>
      <c r="B127" s="56"/>
      <c r="C127" s="56"/>
      <c r="D127" t="str">
        <f>IF(C127&gt;B127,"Over Budget","Within Budget")</f>
        <v>Within Budget</v>
      </c>
      <c r="E127" s="124" t="b">
        <f>IF(D127="Over Budget",C127-B127)</f>
        <v>0</v>
      </c>
      <c r="F127" s="56"/>
      <c r="G127" s="56"/>
      <c r="H127" t="str">
        <f t="shared" si="128"/>
        <v>Within Budget</v>
      </c>
      <c r="I127" s="124" t="b">
        <f t="shared" si="129"/>
        <v>0</v>
      </c>
      <c r="J127" s="56"/>
      <c r="K127" s="56"/>
      <c r="L127" t="str">
        <f>IF(K127&gt;J127,"Over Budget","Within Budget")</f>
        <v>Within Budget</v>
      </c>
      <c r="M127" s="124" t="b">
        <f>IF(L127="Over Budget",K127-J127)</f>
        <v>0</v>
      </c>
      <c r="N127" s="181"/>
      <c r="O127" s="25"/>
      <c r="P127" t="str">
        <f>IF(O127&gt;N127,"Over Budget","Within Budget")</f>
        <v>Within Budget</v>
      </c>
      <c r="Q127" s="183" t="b">
        <f>IF(P127="Over Budget",O127-N127)</f>
        <v>0</v>
      </c>
      <c r="R127" s="178">
        <v>5000</v>
      </c>
      <c r="S127" s="224">
        <v>5000</v>
      </c>
      <c r="T127" t="str">
        <f>IF(S127&gt;R127,"Over Budget","Within Budget")</f>
        <v>Within Budget</v>
      </c>
      <c r="U127" s="183">
        <f t="shared" si="135"/>
        <v>0</v>
      </c>
      <c r="V127">
        <v>10500</v>
      </c>
      <c r="X127" t="str">
        <f t="shared" si="125"/>
        <v>Within Budget</v>
      </c>
      <c r="Y127" s="8" t="s">
        <v>77</v>
      </c>
    </row>
    <row r="128" spans="1:25" x14ac:dyDescent="0.25">
      <c r="A128" s="82"/>
      <c r="B128" s="56"/>
      <c r="C128" s="56"/>
      <c r="D128" t="str">
        <f>IF(C128&gt;B128,"Over Budget","Within Budget")</f>
        <v>Within Budget</v>
      </c>
      <c r="E128" s="124" t="b">
        <f>IF(D128="Over Budget",C128-B128)</f>
        <v>0</v>
      </c>
      <c r="F128" s="56"/>
      <c r="G128" s="56"/>
      <c r="H128" t="str">
        <f t="shared" si="128"/>
        <v>Within Budget</v>
      </c>
      <c r="I128" s="124" t="b">
        <f t="shared" si="129"/>
        <v>0</v>
      </c>
      <c r="J128" s="56"/>
      <c r="K128" s="56"/>
      <c r="L128" t="str">
        <f>IF(K128&gt;J128,"Over Budget","Within Budget")</f>
        <v>Within Budget</v>
      </c>
      <c r="M128" s="124" t="b">
        <f>IF(L128="Over Budget",K128-J128)</f>
        <v>0</v>
      </c>
      <c r="N128" s="181"/>
      <c r="O128" s="25"/>
      <c r="P128" t="str">
        <f>IF(O128&gt;N128,"Over Budget","Within Budget")</f>
        <v>Within Budget</v>
      </c>
      <c r="Q128" s="183" t="b">
        <f>IF(P128="Over Budget",O128-N128)</f>
        <v>0</v>
      </c>
      <c r="R128" s="178">
        <v>121312</v>
      </c>
      <c r="S128" s="224">
        <v>105300.76</v>
      </c>
      <c r="T128" t="str">
        <f>IF(S128&gt;R128,"Over Budget","Within Budget")</f>
        <v>Within Budget</v>
      </c>
      <c r="U128" s="183">
        <f t="shared" si="135"/>
        <v>16011.240000000005</v>
      </c>
      <c r="V128">
        <v>52000</v>
      </c>
      <c r="X128" s="223" t="str">
        <f t="shared" si="125"/>
        <v>Within Budget</v>
      </c>
      <c r="Y128" s="8" t="s">
        <v>452</v>
      </c>
    </row>
    <row r="129" spans="1:25" x14ac:dyDescent="0.25">
      <c r="A129" s="101"/>
      <c r="B129" s="61">
        <f>SUM(B119:B127)</f>
        <v>433856.92</v>
      </c>
      <c r="C129" s="94">
        <f>SUM(C119:C127)</f>
        <v>453145.04999999993</v>
      </c>
      <c r="D129" s="48" t="str">
        <f>IF(C129&gt;B129,"Over Budget","Within Budget")</f>
        <v>Over Budget</v>
      </c>
      <c r="E129" s="129">
        <f>IF(D129="Over Budget",C129-B129)</f>
        <v>19288.129999999946</v>
      </c>
      <c r="F129" s="61">
        <f>SUM(F119:F128)</f>
        <v>493439</v>
      </c>
      <c r="G129" s="94">
        <f>SUM(G119:G128)</f>
        <v>507300.44</v>
      </c>
      <c r="H129" s="48" t="str">
        <f t="shared" si="128"/>
        <v>Over Budget</v>
      </c>
      <c r="I129" s="129">
        <f t="shared" ref="I129" si="136">IF(H129="Over Budget",G129-F129)</f>
        <v>13861.440000000002</v>
      </c>
      <c r="J129" s="61">
        <f>SUM(J119:J127)</f>
        <v>512621</v>
      </c>
      <c r="K129" s="61">
        <f>SUM(K119:K127)</f>
        <v>499738.34999999992</v>
      </c>
      <c r="L129" s="47" t="str">
        <f>IF(K129&gt;J129,"Over Budget","Within Budget")</f>
        <v>Within Budget</v>
      </c>
      <c r="M129" s="130" t="b">
        <f t="shared" si="67"/>
        <v>0</v>
      </c>
      <c r="N129" s="189">
        <f>SUM(N119:N127)</f>
        <v>495500.48</v>
      </c>
      <c r="O129" s="38">
        <f>SUM(O119:O126)</f>
        <v>492939.72</v>
      </c>
      <c r="P129" s="47" t="str">
        <f>IF(O129&gt;N129,"Over Budget","Within Budget")</f>
        <v>Within Budget</v>
      </c>
      <c r="Q129" s="185" t="b">
        <f t="shared" ref="Q129" si="137">IF(P129="Over Budget",O129-N129)</f>
        <v>0</v>
      </c>
      <c r="R129" s="220">
        <f t="shared" ref="R129:S129" si="138">SUM(R119:R126)</f>
        <v>429179</v>
      </c>
      <c r="S129" s="233">
        <f t="shared" si="138"/>
        <v>435541.47</v>
      </c>
      <c r="T129" s="48" t="str">
        <f>IF(S129&gt;R129,"Over Budget","Within Budget")</f>
        <v>Over Budget</v>
      </c>
      <c r="U129" s="184">
        <f t="shared" si="69"/>
        <v>-6362.4699999999721</v>
      </c>
      <c r="V129" s="189">
        <f t="shared" ref="V129:W129" si="139">SUM(V119:V126)</f>
        <v>566911</v>
      </c>
      <c r="W129" s="189">
        <f t="shared" si="139"/>
        <v>0</v>
      </c>
      <c r="X129" s="47" t="str">
        <f t="shared" ref="X129:X139" si="140">IF(W129&gt;V129,"Over Budget","Within Budget")</f>
        <v>Within Budget</v>
      </c>
      <c r="Y129" s="15" t="s">
        <v>78</v>
      </c>
    </row>
    <row r="130" spans="1:25" x14ac:dyDescent="0.25">
      <c r="A130" s="82"/>
      <c r="B130" s="56"/>
      <c r="C130" s="56"/>
      <c r="D130" s="8"/>
      <c r="E130" s="11"/>
      <c r="F130" s="56"/>
      <c r="G130" s="56"/>
      <c r="H130" s="8"/>
      <c r="I130" s="11"/>
      <c r="J130" s="56"/>
      <c r="K130" s="56"/>
      <c r="L130" s="8"/>
      <c r="M130" s="114"/>
      <c r="N130" s="181"/>
      <c r="O130" s="25"/>
      <c r="U130" s="183">
        <f t="shared" si="69"/>
        <v>0</v>
      </c>
      <c r="X130" s="136"/>
      <c r="Y130" s="8"/>
    </row>
    <row r="131" spans="1:25" x14ac:dyDescent="0.25">
      <c r="A131" s="82"/>
      <c r="B131" s="59"/>
      <c r="C131" s="59"/>
      <c r="D131" s="10"/>
      <c r="E131" s="112"/>
      <c r="F131" s="59"/>
      <c r="G131" s="59"/>
      <c r="H131" s="10"/>
      <c r="I131" s="112"/>
      <c r="J131" s="59"/>
      <c r="K131" s="59"/>
      <c r="L131" s="10"/>
      <c r="M131" s="114"/>
      <c r="N131" s="181"/>
      <c r="O131" s="25"/>
      <c r="U131" s="183">
        <f t="shared" si="69"/>
        <v>0</v>
      </c>
      <c r="Y131" s="10" t="s">
        <v>79</v>
      </c>
    </row>
    <row r="132" spans="1:25" x14ac:dyDescent="0.25">
      <c r="A132" s="84" t="s">
        <v>297</v>
      </c>
      <c r="B132" s="56">
        <v>46340</v>
      </c>
      <c r="C132" s="89">
        <v>47208.99</v>
      </c>
      <c r="D132" s="46" t="str">
        <f t="shared" ref="D132:D139" si="141">IF(C132&gt;B132,"Over Budget","Within Budget")</f>
        <v>Over Budget</v>
      </c>
      <c r="E132" s="114">
        <f t="shared" ref="E132:E140" si="142">IF(D132="Over Budget",C132-B132)</f>
        <v>868.98999999999796</v>
      </c>
      <c r="F132" s="56">
        <v>47499</v>
      </c>
      <c r="G132" s="89">
        <v>48362.23</v>
      </c>
      <c r="H132" s="46" t="str">
        <f t="shared" ref="H132:H139" si="143">IF(G132&gt;F132,"Over Budget","Within Budget")</f>
        <v>Over Budget</v>
      </c>
      <c r="I132" s="114">
        <f t="shared" ref="I132:I140" si="144">IF(H132="Over Budget",G132-F132)</f>
        <v>863.2300000000032</v>
      </c>
      <c r="J132" s="56">
        <v>49746</v>
      </c>
      <c r="K132" s="56">
        <v>30778.01</v>
      </c>
      <c r="L132" t="str">
        <f t="shared" ref="L132:L137" si="145">IF(K132&gt;J132,"Over Budget","Within Budget")</f>
        <v>Within Budget</v>
      </c>
      <c r="M132" s="124" t="b">
        <f t="shared" si="67"/>
        <v>0</v>
      </c>
      <c r="N132" s="212">
        <v>50082</v>
      </c>
      <c r="O132" s="25">
        <v>37992.089999999997</v>
      </c>
      <c r="P132" t="str">
        <f t="shared" ref="P132:P137" si="146">IF(O132&gt;N132,"Over Budget","Within Budget")</f>
        <v>Within Budget</v>
      </c>
      <c r="Q132" s="183" t="b">
        <f t="shared" ref="Q132:Q137" si="147">IF(P132="Over Budget",O132-N132)</f>
        <v>0</v>
      </c>
      <c r="R132" s="192">
        <v>51584</v>
      </c>
      <c r="S132" s="225">
        <v>54691.67</v>
      </c>
      <c r="T132" s="46" t="str">
        <f t="shared" ref="T132:T137" si="148">IF(S132&gt;R132,"Over Budget","Within Budget")</f>
        <v>Over Budget</v>
      </c>
      <c r="U132" s="184">
        <f t="shared" si="69"/>
        <v>-3107.6699999999983</v>
      </c>
      <c r="V132">
        <v>57000</v>
      </c>
      <c r="X132" t="str">
        <f t="shared" si="140"/>
        <v>Within Budget</v>
      </c>
      <c r="Y132" s="8" t="s">
        <v>80</v>
      </c>
    </row>
    <row r="133" spans="1:25" x14ac:dyDescent="0.25">
      <c r="A133" s="84" t="s">
        <v>298</v>
      </c>
      <c r="B133" s="56">
        <v>3545.52</v>
      </c>
      <c r="C133" s="56">
        <v>3545.52</v>
      </c>
      <c r="D133" t="str">
        <f t="shared" si="141"/>
        <v>Within Budget</v>
      </c>
      <c r="E133" s="124" t="b">
        <f t="shared" si="142"/>
        <v>0</v>
      </c>
      <c r="F133" s="56">
        <v>3634</v>
      </c>
      <c r="G133" s="56">
        <v>3634</v>
      </c>
      <c r="H133" t="str">
        <f t="shared" si="143"/>
        <v>Within Budget</v>
      </c>
      <c r="I133" s="124" t="b">
        <f t="shared" si="144"/>
        <v>0</v>
      </c>
      <c r="J133" s="56">
        <v>3634</v>
      </c>
      <c r="K133" s="56">
        <v>3634</v>
      </c>
      <c r="L133" t="str">
        <f t="shared" si="145"/>
        <v>Within Budget</v>
      </c>
      <c r="M133" s="124" t="b">
        <f t="shared" si="67"/>
        <v>0</v>
      </c>
      <c r="N133" s="181">
        <v>3706.68</v>
      </c>
      <c r="O133" s="25">
        <v>3706.68</v>
      </c>
      <c r="P133" t="str">
        <f t="shared" si="146"/>
        <v>Within Budget</v>
      </c>
      <c r="Q133" s="183" t="b">
        <f t="shared" si="147"/>
        <v>0</v>
      </c>
      <c r="R133" s="178">
        <v>3892</v>
      </c>
      <c r="S133" s="224">
        <v>3892</v>
      </c>
      <c r="T133" t="str">
        <f t="shared" si="148"/>
        <v>Within Budget</v>
      </c>
      <c r="U133" s="183">
        <f t="shared" si="69"/>
        <v>0</v>
      </c>
      <c r="V133">
        <v>12000</v>
      </c>
      <c r="X133" t="str">
        <f t="shared" si="140"/>
        <v>Within Budget</v>
      </c>
      <c r="Y133" s="8" t="s">
        <v>81</v>
      </c>
    </row>
    <row r="134" spans="1:25" x14ac:dyDescent="0.25">
      <c r="A134" s="84" t="s">
        <v>299</v>
      </c>
      <c r="B134" s="56">
        <v>33500</v>
      </c>
      <c r="C134" s="89">
        <v>33987.370000000003</v>
      </c>
      <c r="D134" s="46" t="str">
        <f t="shared" si="141"/>
        <v>Over Budget</v>
      </c>
      <c r="E134" s="114">
        <f t="shared" si="142"/>
        <v>487.37000000000262</v>
      </c>
      <c r="F134" s="56">
        <v>34000</v>
      </c>
      <c r="G134" s="56">
        <v>30610.77</v>
      </c>
      <c r="H134" t="str">
        <f t="shared" si="143"/>
        <v>Within Budget</v>
      </c>
      <c r="I134" s="124" t="b">
        <f t="shared" si="144"/>
        <v>0</v>
      </c>
      <c r="J134" s="56">
        <v>34000</v>
      </c>
      <c r="K134" s="89">
        <v>41158.949999999997</v>
      </c>
      <c r="L134" s="46" t="str">
        <f t="shared" si="145"/>
        <v>Over Budget</v>
      </c>
      <c r="M134" s="114">
        <f t="shared" si="67"/>
        <v>7158.9499999999971</v>
      </c>
      <c r="N134" s="181">
        <v>34000</v>
      </c>
      <c r="O134" s="44">
        <v>44720.41</v>
      </c>
      <c r="P134" s="46" t="str">
        <f t="shared" si="146"/>
        <v>Over Budget</v>
      </c>
      <c r="Q134" s="184">
        <f t="shared" si="147"/>
        <v>10720.410000000003</v>
      </c>
      <c r="R134" s="192">
        <v>34000</v>
      </c>
      <c r="S134" s="225">
        <v>36442.1</v>
      </c>
      <c r="T134" s="46" t="str">
        <f t="shared" si="148"/>
        <v>Over Budget</v>
      </c>
      <c r="U134" s="184">
        <f t="shared" si="69"/>
        <v>-2442.0999999999985</v>
      </c>
      <c r="V134">
        <v>47500</v>
      </c>
      <c r="X134" t="str">
        <f t="shared" si="140"/>
        <v>Within Budget</v>
      </c>
      <c r="Y134" s="8" t="s">
        <v>82</v>
      </c>
    </row>
    <row r="135" spans="1:25" x14ac:dyDescent="0.25">
      <c r="A135" s="84" t="s">
        <v>300</v>
      </c>
      <c r="B135" s="75"/>
      <c r="C135" s="56"/>
      <c r="D135" t="str">
        <f t="shared" si="141"/>
        <v>Within Budget</v>
      </c>
      <c r="E135" s="124" t="b">
        <f t="shared" si="142"/>
        <v>0</v>
      </c>
      <c r="F135" s="56">
        <v>8900</v>
      </c>
      <c r="G135" s="56">
        <v>8257.77</v>
      </c>
      <c r="H135" t="str">
        <f t="shared" si="143"/>
        <v>Within Budget</v>
      </c>
      <c r="I135" s="124" t="b">
        <f t="shared" si="144"/>
        <v>0</v>
      </c>
      <c r="J135" s="56">
        <v>9500</v>
      </c>
      <c r="K135" s="56">
        <v>9500</v>
      </c>
      <c r="L135" t="str">
        <f t="shared" si="145"/>
        <v>Within Budget</v>
      </c>
      <c r="M135" s="124" t="b">
        <f t="shared" si="67"/>
        <v>0</v>
      </c>
      <c r="N135" s="181">
        <v>9500</v>
      </c>
      <c r="O135" s="25">
        <v>9500</v>
      </c>
      <c r="P135" t="str">
        <f t="shared" si="146"/>
        <v>Within Budget</v>
      </c>
      <c r="Q135" s="183" t="b">
        <f t="shared" si="147"/>
        <v>0</v>
      </c>
      <c r="R135" s="178">
        <v>9500</v>
      </c>
      <c r="S135" s="224">
        <v>9500</v>
      </c>
      <c r="T135" t="str">
        <f t="shared" si="148"/>
        <v>Within Budget</v>
      </c>
      <c r="U135" s="183">
        <f t="shared" si="69"/>
        <v>0</v>
      </c>
      <c r="V135">
        <v>12000</v>
      </c>
      <c r="X135" t="str">
        <f t="shared" si="140"/>
        <v>Within Budget</v>
      </c>
      <c r="Y135" s="8" t="s">
        <v>83</v>
      </c>
    </row>
    <row r="136" spans="1:25" x14ac:dyDescent="0.25">
      <c r="A136" s="84" t="s">
        <v>301</v>
      </c>
      <c r="B136" s="56">
        <v>11500</v>
      </c>
      <c r="C136" s="56">
        <v>11500</v>
      </c>
      <c r="D136" t="str">
        <f t="shared" si="141"/>
        <v>Within Budget</v>
      </c>
      <c r="E136" s="124" t="b">
        <f t="shared" si="142"/>
        <v>0</v>
      </c>
      <c r="F136" s="56">
        <v>11500</v>
      </c>
      <c r="G136" s="56">
        <v>9500</v>
      </c>
      <c r="H136" t="str">
        <f t="shared" si="143"/>
        <v>Within Budget</v>
      </c>
      <c r="I136" s="124" t="b">
        <f t="shared" si="144"/>
        <v>0</v>
      </c>
      <c r="J136" s="56">
        <v>12000</v>
      </c>
      <c r="K136" s="56">
        <v>8834.34</v>
      </c>
      <c r="L136" t="str">
        <f t="shared" si="145"/>
        <v>Within Budget</v>
      </c>
      <c r="M136" s="124" t="b">
        <f t="shared" si="67"/>
        <v>0</v>
      </c>
      <c r="N136" s="181">
        <v>9000</v>
      </c>
      <c r="O136" s="25">
        <v>9000</v>
      </c>
      <c r="P136" t="str">
        <f t="shared" si="146"/>
        <v>Within Budget</v>
      </c>
      <c r="Q136" s="183" t="b">
        <f t="shared" si="147"/>
        <v>0</v>
      </c>
      <c r="R136" s="178">
        <v>12000</v>
      </c>
      <c r="S136" s="224">
        <v>12000</v>
      </c>
      <c r="T136" t="str">
        <f t="shared" si="148"/>
        <v>Within Budget</v>
      </c>
      <c r="U136" s="183">
        <f t="shared" si="69"/>
        <v>0</v>
      </c>
      <c r="V136">
        <v>14000</v>
      </c>
      <c r="X136" t="str">
        <f t="shared" si="140"/>
        <v>Within Budget</v>
      </c>
      <c r="Y136" s="8" t="s">
        <v>84</v>
      </c>
    </row>
    <row r="137" spans="1:25" x14ac:dyDescent="0.25">
      <c r="A137" s="84" t="s">
        <v>302</v>
      </c>
      <c r="B137" s="56">
        <v>14000</v>
      </c>
      <c r="C137" s="56">
        <v>14000</v>
      </c>
      <c r="D137" t="str">
        <f t="shared" si="141"/>
        <v>Within Budget</v>
      </c>
      <c r="E137" s="124" t="b">
        <f t="shared" si="142"/>
        <v>0</v>
      </c>
      <c r="F137" s="56">
        <v>15000</v>
      </c>
      <c r="G137" s="56">
        <v>14954.28</v>
      </c>
      <c r="H137" t="str">
        <f t="shared" si="143"/>
        <v>Within Budget</v>
      </c>
      <c r="I137" s="124" t="b">
        <f t="shared" si="144"/>
        <v>0</v>
      </c>
      <c r="J137" s="56">
        <v>13000</v>
      </c>
      <c r="K137" s="56">
        <v>12997</v>
      </c>
      <c r="L137" t="str">
        <f t="shared" si="145"/>
        <v>Within Budget</v>
      </c>
      <c r="M137" s="124" t="b">
        <f t="shared" ref="M137:M200" si="149">IF(L137="Over Budget",K137-J137)</f>
        <v>0</v>
      </c>
      <c r="N137" s="181">
        <v>12000</v>
      </c>
      <c r="O137" s="25">
        <v>12000</v>
      </c>
      <c r="P137" t="str">
        <f t="shared" si="146"/>
        <v>Within Budget</v>
      </c>
      <c r="Q137" s="183" t="b">
        <f t="shared" si="147"/>
        <v>0</v>
      </c>
      <c r="R137" s="178">
        <v>15000</v>
      </c>
      <c r="S137" s="224">
        <v>15000</v>
      </c>
      <c r="T137" t="str">
        <f t="shared" si="148"/>
        <v>Within Budget</v>
      </c>
      <c r="U137" s="183">
        <f t="shared" si="69"/>
        <v>0</v>
      </c>
      <c r="V137">
        <v>17500</v>
      </c>
      <c r="X137" t="str">
        <f t="shared" si="140"/>
        <v>Within Budget</v>
      </c>
      <c r="Y137" s="8" t="s">
        <v>85</v>
      </c>
    </row>
    <row r="138" spans="1:25" x14ac:dyDescent="0.25">
      <c r="A138" s="82" t="s">
        <v>453</v>
      </c>
      <c r="B138" s="56">
        <v>17692.05</v>
      </c>
      <c r="C138" s="56">
        <v>13935.37</v>
      </c>
      <c r="D138" s="8" t="str">
        <f t="shared" si="141"/>
        <v>Within Budget</v>
      </c>
      <c r="E138" s="124" t="b">
        <f t="shared" si="142"/>
        <v>0</v>
      </c>
      <c r="F138" s="56">
        <v>0</v>
      </c>
      <c r="G138" s="56">
        <v>0</v>
      </c>
      <c r="H138" s="8" t="str">
        <f t="shared" si="143"/>
        <v>Within Budget</v>
      </c>
      <c r="I138" s="124" t="b">
        <f t="shared" si="144"/>
        <v>0</v>
      </c>
      <c r="J138" s="56"/>
      <c r="K138" s="56"/>
      <c r="L138" s="8"/>
      <c r="M138" s="114"/>
      <c r="N138" s="181"/>
      <c r="O138" s="25"/>
      <c r="U138" s="183">
        <f t="shared" ref="U138:U201" si="150">R138-S138</f>
        <v>0</v>
      </c>
      <c r="V138">
        <v>0</v>
      </c>
      <c r="X138" t="str">
        <f t="shared" si="140"/>
        <v>Within Budget</v>
      </c>
      <c r="Y138" s="8" t="s">
        <v>454</v>
      </c>
    </row>
    <row r="139" spans="1:25" x14ac:dyDescent="0.25">
      <c r="A139" s="82" t="s">
        <v>455</v>
      </c>
      <c r="B139" s="56">
        <v>400</v>
      </c>
      <c r="C139" s="56">
        <v>0</v>
      </c>
      <c r="D139" s="8" t="str">
        <f t="shared" si="141"/>
        <v>Within Budget</v>
      </c>
      <c r="E139" s="124" t="b">
        <f t="shared" si="142"/>
        <v>0</v>
      </c>
      <c r="F139" s="56">
        <v>0</v>
      </c>
      <c r="G139" s="56">
        <v>0</v>
      </c>
      <c r="H139" s="8" t="str">
        <f t="shared" si="143"/>
        <v>Within Budget</v>
      </c>
      <c r="I139" s="124" t="b">
        <f t="shared" si="144"/>
        <v>0</v>
      </c>
      <c r="J139" s="56"/>
      <c r="K139" s="56"/>
      <c r="L139" s="8"/>
      <c r="M139" s="114"/>
      <c r="N139" s="181"/>
      <c r="O139" s="25"/>
      <c r="U139" s="183">
        <f t="shared" si="150"/>
        <v>0</v>
      </c>
      <c r="V139">
        <v>0</v>
      </c>
      <c r="X139" s="223" t="str">
        <f t="shared" si="140"/>
        <v>Within Budget</v>
      </c>
      <c r="Y139" s="8" t="s">
        <v>456</v>
      </c>
    </row>
    <row r="140" spans="1:25" x14ac:dyDescent="0.25">
      <c r="A140" s="101"/>
      <c r="B140" s="61">
        <f>SUM(B132:B139)</f>
        <v>126977.56999999999</v>
      </c>
      <c r="C140" s="61">
        <f>SUM(C132:C139)</f>
        <v>124177.25</v>
      </c>
      <c r="D140" s="47" t="str">
        <f>IF(C140&gt;B140,"Over Budget","Within Budget")</f>
        <v>Within Budget</v>
      </c>
      <c r="E140" s="130" t="b">
        <f t="shared" si="142"/>
        <v>0</v>
      </c>
      <c r="F140" s="61">
        <f>SUM(F132:F139)</f>
        <v>120533</v>
      </c>
      <c r="G140" s="61">
        <f>SUM(G132:G139)</f>
        <v>115319.05</v>
      </c>
      <c r="H140" s="47" t="str">
        <f>IF(G140&gt;F140,"Over Budget","Within Budget")</f>
        <v>Within Budget</v>
      </c>
      <c r="I140" s="130" t="b">
        <f t="shared" si="144"/>
        <v>0</v>
      </c>
      <c r="J140" s="61">
        <f>SUM(J132:J137)</f>
        <v>121880</v>
      </c>
      <c r="K140" s="61">
        <f>SUM(K132:K137)</f>
        <v>106902.29999999999</v>
      </c>
      <c r="L140" s="47" t="str">
        <f>IF(K140&gt;J140,"Over Budget","Within Budget")</f>
        <v>Within Budget</v>
      </c>
      <c r="M140" s="130" t="b">
        <f t="shared" si="149"/>
        <v>0</v>
      </c>
      <c r="N140" s="189">
        <f>SUM(N132:N138)</f>
        <v>118288.68</v>
      </c>
      <c r="O140" s="38">
        <f>SUM(O132:O137)</f>
        <v>116919.18</v>
      </c>
      <c r="P140" s="47" t="str">
        <f>IF(O140&gt;N140,"Over Budget","Within Budget")</f>
        <v>Within Budget</v>
      </c>
      <c r="Q140" s="185" t="b">
        <f t="shared" ref="Q140" si="151">IF(P140="Over Budget",O140-N140)</f>
        <v>0</v>
      </c>
      <c r="R140" s="220">
        <f t="shared" ref="R140" si="152">SUM(R132:R137)</f>
        <v>125976</v>
      </c>
      <c r="S140" s="233">
        <f>SUM(S132:S137)</f>
        <v>131525.76999999999</v>
      </c>
      <c r="T140" s="48" t="str">
        <f>IF(S140&gt;R140,"Over Budget","Within Budget")</f>
        <v>Over Budget</v>
      </c>
      <c r="U140" s="184">
        <f t="shared" si="150"/>
        <v>-5549.7699999999895</v>
      </c>
      <c r="V140" s="189">
        <f>SUM(V132:V137)</f>
        <v>160000</v>
      </c>
      <c r="W140" s="189">
        <f>SUM(W132:W137)</f>
        <v>0</v>
      </c>
      <c r="X140" s="223" t="str">
        <f t="shared" ref="X140:X146" si="153">IF(W140&gt;V140,"Over Budget","Within Budget")</f>
        <v>Within Budget</v>
      </c>
      <c r="Y140" s="15" t="s">
        <v>86</v>
      </c>
    </row>
    <row r="141" spans="1:25" x14ac:dyDescent="0.25">
      <c r="A141" s="83"/>
      <c r="B141" s="62"/>
      <c r="C141" s="62"/>
      <c r="D141" s="17"/>
      <c r="E141" s="116"/>
      <c r="F141" s="62"/>
      <c r="G141" s="62"/>
      <c r="H141" s="17"/>
      <c r="I141" s="116"/>
      <c r="J141" s="62"/>
      <c r="K141" s="62"/>
      <c r="L141" s="17"/>
      <c r="M141" s="114"/>
      <c r="N141" s="187"/>
      <c r="O141" s="18"/>
      <c r="U141" s="183">
        <f t="shared" si="150"/>
        <v>0</v>
      </c>
      <c r="X141" s="47"/>
      <c r="Y141" s="17"/>
    </row>
    <row r="142" spans="1:25" x14ac:dyDescent="0.25">
      <c r="A142" s="86" t="s">
        <v>245</v>
      </c>
      <c r="B142" s="63">
        <v>11500</v>
      </c>
      <c r="C142" s="63">
        <v>10492.42</v>
      </c>
      <c r="D142" s="47" t="str">
        <f>IF(C142&gt;B142,"Over Budget","Within Budget")</f>
        <v>Within Budget</v>
      </c>
      <c r="E142" s="130" t="b">
        <f>IF(D142="Over Budget",C142-B142)</f>
        <v>0</v>
      </c>
      <c r="F142" s="63">
        <v>6510</v>
      </c>
      <c r="G142" s="63">
        <v>5102.5</v>
      </c>
      <c r="H142" s="47" t="str">
        <f>IF(G142&gt;F142,"Over Budget","Within Budget")</f>
        <v>Within Budget</v>
      </c>
      <c r="I142" s="130" t="b">
        <f t="shared" ref="I142" si="154">IF(H142="Over Budget",G142-F142)</f>
        <v>0</v>
      </c>
      <c r="J142" s="63">
        <v>6510</v>
      </c>
      <c r="K142" s="88">
        <v>6591.02</v>
      </c>
      <c r="L142" s="48" t="str">
        <f>IF(K142&gt;J142,"Over Budget","Within Budget")</f>
        <v>Over Budget</v>
      </c>
      <c r="M142" s="129">
        <f t="shared" si="149"/>
        <v>81.020000000000437</v>
      </c>
      <c r="N142" s="189">
        <v>6510</v>
      </c>
      <c r="O142" s="38">
        <v>6098.72</v>
      </c>
      <c r="P142" s="47" t="str">
        <f>IF(O142&gt;N142,"Over Budget","Within Budget")</f>
        <v>Within Budget</v>
      </c>
      <c r="Q142" s="185" t="b">
        <f t="shared" ref="Q142" si="155">IF(P142="Over Budget",O142-N142)</f>
        <v>0</v>
      </c>
      <c r="R142" s="189">
        <v>6098.72</v>
      </c>
      <c r="S142" s="226">
        <v>5038.0200000000004</v>
      </c>
      <c r="T142" s="47" t="str">
        <f>IF(S142&gt;R142,"Over Budget","Within Budget")</f>
        <v>Within Budget</v>
      </c>
      <c r="U142" s="183">
        <f t="shared" si="150"/>
        <v>1060.6999999999998</v>
      </c>
      <c r="V142">
        <v>6510</v>
      </c>
      <c r="X142" s="47" t="str">
        <f t="shared" si="153"/>
        <v>Within Budget</v>
      </c>
      <c r="Y142" s="16" t="s">
        <v>87</v>
      </c>
    </row>
    <row r="143" spans="1:25" x14ac:dyDescent="0.25">
      <c r="A143" s="82"/>
      <c r="B143" s="56"/>
      <c r="C143" s="56"/>
      <c r="D143" s="8"/>
      <c r="E143" s="11"/>
      <c r="F143" s="56"/>
      <c r="G143" s="56"/>
      <c r="H143" s="8"/>
      <c r="I143" s="11"/>
      <c r="J143" s="56"/>
      <c r="K143" s="56"/>
      <c r="L143" s="8"/>
      <c r="M143" s="114"/>
      <c r="N143" s="181"/>
      <c r="O143" s="25"/>
      <c r="U143" s="183">
        <f t="shared" si="150"/>
        <v>0</v>
      </c>
      <c r="X143" s="136"/>
      <c r="Y143" s="8"/>
    </row>
    <row r="144" spans="1:25" x14ac:dyDescent="0.25">
      <c r="A144" s="84" t="s">
        <v>303</v>
      </c>
      <c r="B144" s="56">
        <v>16438.32</v>
      </c>
      <c r="C144" s="56">
        <v>16438.32</v>
      </c>
      <c r="D144" t="str">
        <f>IF(C144&gt;B144,"Over Budget","Within Budget")</f>
        <v>Within Budget</v>
      </c>
      <c r="E144" s="124" t="b">
        <f t="shared" ref="E144:E146" si="156">IF(D144="Over Budget",C144-B144)</f>
        <v>0</v>
      </c>
      <c r="F144" s="56">
        <v>16849</v>
      </c>
      <c r="G144" s="56">
        <v>16848.96</v>
      </c>
      <c r="H144" t="str">
        <f>IF(G144&gt;F144,"Over Budget","Within Budget")</f>
        <v>Within Budget</v>
      </c>
      <c r="I144" s="124" t="b">
        <f t="shared" ref="I144:I146" si="157">IF(H144="Over Budget",G144-F144)</f>
        <v>0</v>
      </c>
      <c r="J144" s="56">
        <v>17271</v>
      </c>
      <c r="K144" s="56">
        <v>16551.349999999999</v>
      </c>
      <c r="L144" t="str">
        <f>IF(K144&gt;J144,"Over Budget","Within Budget")</f>
        <v>Within Budget</v>
      </c>
      <c r="M144" s="124" t="b">
        <f t="shared" si="149"/>
        <v>0</v>
      </c>
      <c r="N144" s="181">
        <v>17616.419999999998</v>
      </c>
      <c r="O144" s="50">
        <v>17616.419999999998</v>
      </c>
      <c r="P144" s="51" t="str">
        <f>IF(O144&gt;N144,"Over Budget","Within Budget")</f>
        <v>Within Budget</v>
      </c>
      <c r="Q144" s="183" t="b">
        <f t="shared" ref="Q144:Q146" si="158">IF(P144="Over Budget",O144-N144)</f>
        <v>0</v>
      </c>
      <c r="R144" s="178">
        <v>18498</v>
      </c>
      <c r="S144" s="224">
        <v>18498</v>
      </c>
      <c r="T144" t="str">
        <f>IF(S144&gt;R144,"Over Budget","Within Budget")</f>
        <v>Within Budget</v>
      </c>
      <c r="U144" s="183">
        <f t="shared" si="150"/>
        <v>0</v>
      </c>
      <c r="V144">
        <v>19589</v>
      </c>
      <c r="X144" t="str">
        <f t="shared" si="153"/>
        <v>Within Budget</v>
      </c>
      <c r="Y144" s="8" t="s">
        <v>304</v>
      </c>
    </row>
    <row r="145" spans="1:25" x14ac:dyDescent="0.25">
      <c r="A145" s="84" t="s">
        <v>305</v>
      </c>
      <c r="B145" s="56">
        <v>543.66</v>
      </c>
      <c r="C145" s="56">
        <v>543.66</v>
      </c>
      <c r="D145" t="str">
        <f>IF(C145&gt;B145,"Over Budget","Within Budget")</f>
        <v>Within Budget</v>
      </c>
      <c r="E145" s="124" t="b">
        <f t="shared" si="156"/>
        <v>0</v>
      </c>
      <c r="F145" s="56">
        <v>544</v>
      </c>
      <c r="G145" s="56">
        <v>271.99</v>
      </c>
      <c r="H145" t="str">
        <f>IF(G145&gt;F145,"Over Budget","Within Budget")</f>
        <v>Within Budget</v>
      </c>
      <c r="I145" s="124" t="b">
        <f t="shared" si="157"/>
        <v>0</v>
      </c>
      <c r="J145" s="56">
        <v>558</v>
      </c>
      <c r="K145" s="56">
        <v>558</v>
      </c>
      <c r="L145" t="str">
        <f>IF(K145&gt;J145,"Over Budget","Within Budget")</f>
        <v>Within Budget</v>
      </c>
      <c r="M145" s="124" t="b">
        <f t="shared" si="149"/>
        <v>0</v>
      </c>
      <c r="N145" s="181">
        <v>569.16</v>
      </c>
      <c r="O145" s="50">
        <v>569.16</v>
      </c>
      <c r="P145" s="51" t="str">
        <f>IF(O145&gt;N145,"Over Budget","Within Budget")</f>
        <v>Within Budget</v>
      </c>
      <c r="Q145" s="183" t="b">
        <f t="shared" si="158"/>
        <v>0</v>
      </c>
      <c r="R145" s="178">
        <v>598</v>
      </c>
      <c r="S145" s="224">
        <v>598</v>
      </c>
      <c r="T145" t="str">
        <f>IF(S145&gt;R145,"Over Budget","Within Budget")</f>
        <v>Within Budget</v>
      </c>
      <c r="U145" s="183">
        <f t="shared" si="150"/>
        <v>0</v>
      </c>
      <c r="V145">
        <v>640</v>
      </c>
      <c r="X145" t="str">
        <f t="shared" si="153"/>
        <v>Within Budget</v>
      </c>
      <c r="Y145" s="8" t="s">
        <v>89</v>
      </c>
    </row>
    <row r="146" spans="1:25" x14ac:dyDescent="0.25">
      <c r="A146" s="84" t="s">
        <v>306</v>
      </c>
      <c r="B146" s="56">
        <v>100</v>
      </c>
      <c r="C146" s="56">
        <v>0</v>
      </c>
      <c r="D146" t="str">
        <f>IF(C146&gt;B146,"Over Budget","Within Budget")</f>
        <v>Within Budget</v>
      </c>
      <c r="E146" s="124" t="b">
        <f t="shared" si="156"/>
        <v>0</v>
      </c>
      <c r="F146" s="56">
        <v>100</v>
      </c>
      <c r="G146" s="56">
        <v>0</v>
      </c>
      <c r="H146" t="str">
        <f>IF(G146&gt;F146,"Over Budget","Within Budget")</f>
        <v>Within Budget</v>
      </c>
      <c r="I146" s="124" t="b">
        <f t="shared" si="157"/>
        <v>0</v>
      </c>
      <c r="J146" s="56">
        <v>300</v>
      </c>
      <c r="K146" s="56">
        <v>124.98</v>
      </c>
      <c r="L146" t="str">
        <f>IF(K146&gt;J146,"Over Budget","Within Budget")</f>
        <v>Within Budget</v>
      </c>
      <c r="M146" s="124" t="b">
        <f t="shared" si="149"/>
        <v>0</v>
      </c>
      <c r="N146" s="181">
        <v>300</v>
      </c>
      <c r="O146" s="25">
        <v>0</v>
      </c>
      <c r="P146" t="str">
        <f>IF(O146&gt;N146,"Over Budget","Within Budget")</f>
        <v>Within Budget</v>
      </c>
      <c r="Q146" s="183" t="b">
        <f t="shared" si="158"/>
        <v>0</v>
      </c>
      <c r="R146" s="178">
        <v>300</v>
      </c>
      <c r="S146" s="224">
        <v>0</v>
      </c>
      <c r="T146" t="str">
        <f>IF(S146&gt;R146,"Over Budget","Within Budget")</f>
        <v>Within Budget</v>
      </c>
      <c r="U146" s="183">
        <f t="shared" si="150"/>
        <v>300</v>
      </c>
      <c r="V146">
        <v>300</v>
      </c>
      <c r="X146" t="str">
        <f t="shared" si="153"/>
        <v>Within Budget</v>
      </c>
      <c r="Y146" s="8" t="s">
        <v>90</v>
      </c>
    </row>
    <row r="147" spans="1:25" x14ac:dyDescent="0.25">
      <c r="A147" s="82"/>
      <c r="B147" s="56"/>
      <c r="C147" s="56"/>
      <c r="D147" s="8"/>
      <c r="E147" s="11"/>
      <c r="F147" s="56"/>
      <c r="G147" s="56"/>
      <c r="H147" s="8"/>
      <c r="I147" s="11"/>
      <c r="J147" s="56"/>
      <c r="K147" s="56"/>
      <c r="L147" s="8"/>
      <c r="M147" s="114"/>
      <c r="N147" s="181"/>
      <c r="O147" s="25"/>
      <c r="Q147" s="188"/>
      <c r="U147" s="183">
        <f t="shared" si="150"/>
        <v>0</v>
      </c>
      <c r="Y147" s="8"/>
    </row>
    <row r="148" spans="1:25" x14ac:dyDescent="0.25">
      <c r="A148" s="103"/>
      <c r="B148" s="61">
        <f>SUM(B144:B146)</f>
        <v>17081.98</v>
      </c>
      <c r="C148" s="61">
        <f>SUM(C144:C146)</f>
        <v>16981.98</v>
      </c>
      <c r="D148" s="47" t="str">
        <f>IF(C148&gt;B148,"Over Budget","Within Budget")</f>
        <v>Within Budget</v>
      </c>
      <c r="E148" s="130" t="b">
        <f>IF(D148="Over Budget",C148-B148)</f>
        <v>0</v>
      </c>
      <c r="F148" s="61">
        <f>SUM(F144:F146)</f>
        <v>17493</v>
      </c>
      <c r="G148" s="61">
        <f>SUM(G144:G146)</f>
        <v>17120.95</v>
      </c>
      <c r="H148" s="47" t="str">
        <f>IF(G148&gt;F148,"Over Budget","Within Budget")</f>
        <v>Within Budget</v>
      </c>
      <c r="I148" s="130" t="b">
        <f t="shared" ref="I148" si="159">IF(H148="Over Budget",G148-F148)</f>
        <v>0</v>
      </c>
      <c r="J148" s="61">
        <f>SUM(J144:J146)</f>
        <v>18129</v>
      </c>
      <c r="K148" s="61">
        <f>SUM(K144:K146)</f>
        <v>17234.329999999998</v>
      </c>
      <c r="L148" s="47" t="str">
        <f>IF(K148&gt;J148,"Over Budget","Within Budget")</f>
        <v>Within Budget</v>
      </c>
      <c r="M148" s="130" t="b">
        <f t="shared" si="149"/>
        <v>0</v>
      </c>
      <c r="N148" s="189">
        <f>SUM(N144:N147)</f>
        <v>18485.579999999998</v>
      </c>
      <c r="O148" s="38">
        <f>SUM(O144:O146)</f>
        <v>18185.579999999998</v>
      </c>
      <c r="P148" s="47" t="str">
        <f>IF(O148&gt;N148,"Over Budget","Within Budget")</f>
        <v>Within Budget</v>
      </c>
      <c r="Q148" s="185" t="b">
        <f t="shared" ref="Q148" si="160">IF(P148="Over Budget",O148-N148)</f>
        <v>0</v>
      </c>
      <c r="R148" s="189">
        <f t="shared" ref="R148:S148" si="161">SUM(R144:R146)</f>
        <v>19396</v>
      </c>
      <c r="S148" s="226">
        <f t="shared" si="161"/>
        <v>19096</v>
      </c>
      <c r="T148" s="47" t="str">
        <f>IF(S148&gt;R148,"Over Budget","Within Budget")</f>
        <v>Within Budget</v>
      </c>
      <c r="U148" s="183">
        <f t="shared" si="150"/>
        <v>300</v>
      </c>
      <c r="V148" s="189">
        <f t="shared" ref="V148:W148" si="162">SUM(V144:V146)</f>
        <v>20529</v>
      </c>
      <c r="W148" s="189">
        <f t="shared" si="162"/>
        <v>0</v>
      </c>
      <c r="X148" s="47" t="str">
        <f t="shared" ref="X148:X152" si="163">IF(W148&gt;V148,"Over Budget","Within Budget")</f>
        <v>Within Budget</v>
      </c>
      <c r="Y148" s="15" t="s">
        <v>91</v>
      </c>
    </row>
    <row r="149" spans="1:25" x14ac:dyDescent="0.25">
      <c r="A149" s="82"/>
      <c r="B149" s="62"/>
      <c r="C149" s="62"/>
      <c r="D149" s="17"/>
      <c r="E149" s="116"/>
      <c r="F149" s="62"/>
      <c r="G149" s="62"/>
      <c r="H149" s="17"/>
      <c r="I149" s="116"/>
      <c r="J149" s="62"/>
      <c r="K149" s="62"/>
      <c r="L149" s="17"/>
      <c r="M149" s="114"/>
      <c r="N149" s="181"/>
      <c r="O149" s="25"/>
      <c r="U149" s="183">
        <f t="shared" si="150"/>
        <v>0</v>
      </c>
      <c r="X149" s="136"/>
      <c r="Y149" s="17"/>
    </row>
    <row r="150" spans="1:25" x14ac:dyDescent="0.25">
      <c r="A150" s="84" t="s">
        <v>307</v>
      </c>
      <c r="B150" s="56">
        <v>4069.8</v>
      </c>
      <c r="C150" s="56">
        <v>4069.8</v>
      </c>
      <c r="D150" t="str">
        <f>IF(C150&gt;B150,"Over Budget","Within Budget")</f>
        <v>Within Budget</v>
      </c>
      <c r="E150" s="124" t="b">
        <f t="shared" ref="E150:E152" si="164">IF(D150="Over Budget",C150-B150)</f>
        <v>0</v>
      </c>
      <c r="F150" s="56">
        <v>4172</v>
      </c>
      <c r="G150" s="89">
        <v>4172.0140000000001</v>
      </c>
      <c r="H150" s="46" t="str">
        <f>IF(G150&gt;F150,"Over Budget","Within Budget")</f>
        <v>Over Budget</v>
      </c>
      <c r="I150" s="114">
        <f t="shared" ref="I150:I152" si="165">IF(H150="Over Budget",G150-F150)</f>
        <v>1.4000000000123691E-2</v>
      </c>
      <c r="J150" s="56">
        <v>4277</v>
      </c>
      <c r="K150" s="56">
        <v>4277</v>
      </c>
      <c r="L150" t="str">
        <f>IF(K150&gt;J150,"Over Budget","Within Budget")</f>
        <v>Within Budget</v>
      </c>
      <c r="M150" s="124" t="b">
        <f t="shared" si="149"/>
        <v>0</v>
      </c>
      <c r="N150" s="181">
        <v>4362.54</v>
      </c>
      <c r="O150" s="25">
        <v>4362.54</v>
      </c>
      <c r="P150" t="str">
        <f>IF(O150&gt;N150,"Over Budget","Within Budget")</f>
        <v>Within Budget</v>
      </c>
      <c r="Q150" s="183" t="b">
        <f t="shared" ref="Q150:Q152" si="166">IF(P150="Over Budget",O150-N150)</f>
        <v>0</v>
      </c>
      <c r="R150" s="178">
        <v>4581</v>
      </c>
      <c r="S150" s="224">
        <v>4581</v>
      </c>
      <c r="T150" t="str">
        <f>IF(S150&gt;R150,"Over Budget","Within Budget")</f>
        <v>Within Budget</v>
      </c>
      <c r="U150" s="183">
        <f t="shared" si="150"/>
        <v>0</v>
      </c>
      <c r="V150">
        <v>4851</v>
      </c>
      <c r="X150" t="str">
        <f t="shared" si="163"/>
        <v>Within Budget</v>
      </c>
      <c r="Y150" s="8" t="s">
        <v>308</v>
      </c>
    </row>
    <row r="151" spans="1:25" x14ac:dyDescent="0.25">
      <c r="A151" s="84" t="s">
        <v>309</v>
      </c>
      <c r="B151" s="56">
        <v>346.8</v>
      </c>
      <c r="C151" s="56">
        <v>346.8</v>
      </c>
      <c r="D151" t="str">
        <f>IF(C151&gt;B151,"Over Budget","Within Budget")</f>
        <v>Within Budget</v>
      </c>
      <c r="E151" s="124" t="b">
        <f t="shared" si="164"/>
        <v>0</v>
      </c>
      <c r="F151" s="56">
        <v>347</v>
      </c>
      <c r="G151" s="56">
        <v>0</v>
      </c>
      <c r="H151" t="str">
        <f>IF(G151&gt;F151,"Over Budget","Within Budget")</f>
        <v>Within Budget</v>
      </c>
      <c r="I151" s="124" t="b">
        <f t="shared" si="165"/>
        <v>0</v>
      </c>
      <c r="J151" s="56">
        <v>356</v>
      </c>
      <c r="K151" s="56">
        <v>356</v>
      </c>
      <c r="L151" t="str">
        <f>IF(K151&gt;J151,"Over Budget","Within Budget")</f>
        <v>Within Budget</v>
      </c>
      <c r="M151" s="124" t="b">
        <f t="shared" si="149"/>
        <v>0</v>
      </c>
      <c r="N151" s="181">
        <v>363.12</v>
      </c>
      <c r="O151" s="50">
        <v>363.12</v>
      </c>
      <c r="P151" s="51" t="str">
        <f>IF(O151&gt;N151,"Over Budget","Within Budget")</f>
        <v>Within Budget</v>
      </c>
      <c r="Q151" s="183" t="b">
        <f t="shared" si="166"/>
        <v>0</v>
      </c>
      <c r="R151" s="178">
        <v>382</v>
      </c>
      <c r="S151" s="224">
        <v>382</v>
      </c>
      <c r="T151" t="str">
        <f>IF(S151&gt;R151,"Over Budget","Within Budget")</f>
        <v>Within Budget</v>
      </c>
      <c r="U151" s="183">
        <f t="shared" si="150"/>
        <v>0</v>
      </c>
      <c r="V151">
        <v>416</v>
      </c>
      <c r="X151" t="str">
        <f t="shared" si="163"/>
        <v>Within Budget</v>
      </c>
      <c r="Y151" s="9" t="s">
        <v>93</v>
      </c>
    </row>
    <row r="152" spans="1:25" x14ac:dyDescent="0.25">
      <c r="A152" s="84" t="s">
        <v>310</v>
      </c>
      <c r="B152" s="56"/>
      <c r="C152" s="89">
        <v>239.37</v>
      </c>
      <c r="D152" s="46" t="str">
        <f>IF(C152&gt;B152,"Over Budget","Within Budget")</f>
        <v>Over Budget</v>
      </c>
      <c r="E152" s="114">
        <f t="shared" si="164"/>
        <v>239.37</v>
      </c>
      <c r="F152" s="56">
        <v>549</v>
      </c>
      <c r="G152" s="89">
        <v>599.71</v>
      </c>
      <c r="H152" s="46" t="str">
        <f>IF(G152&gt;F152,"Over Budget","Within Budget")</f>
        <v>Over Budget</v>
      </c>
      <c r="I152" s="114">
        <f t="shared" si="165"/>
        <v>50.710000000000036</v>
      </c>
      <c r="J152" s="56">
        <v>790</v>
      </c>
      <c r="K152" s="56">
        <v>429.88</v>
      </c>
      <c r="L152" t="str">
        <f>IF(K152&gt;J152,"Over Budget","Within Budget")</f>
        <v>Within Budget</v>
      </c>
      <c r="M152" s="124" t="b">
        <f t="shared" si="149"/>
        <v>0</v>
      </c>
      <c r="N152" s="181">
        <v>400</v>
      </c>
      <c r="O152" s="25">
        <v>341.78</v>
      </c>
      <c r="P152" t="str">
        <f>IF(O152&gt;N152,"Over Budget","Within Budget")</f>
        <v>Within Budget</v>
      </c>
      <c r="Q152" s="183" t="b">
        <f t="shared" si="166"/>
        <v>0</v>
      </c>
      <c r="R152" s="178">
        <v>440</v>
      </c>
      <c r="S152" s="224">
        <v>418.22</v>
      </c>
      <c r="T152" t="str">
        <f>IF(S152&gt;R152,"Over Budget","Within Budget")</f>
        <v>Within Budget</v>
      </c>
      <c r="U152" s="183">
        <f t="shared" si="150"/>
        <v>21.779999999999973</v>
      </c>
      <c r="V152">
        <v>453</v>
      </c>
      <c r="X152" t="str">
        <f t="shared" si="163"/>
        <v>Within Budget</v>
      </c>
      <c r="Y152" s="8" t="s">
        <v>94</v>
      </c>
    </row>
    <row r="153" spans="1:25" x14ac:dyDescent="0.25">
      <c r="A153" s="82"/>
      <c r="B153" s="56"/>
      <c r="C153" s="56"/>
      <c r="D153" s="8"/>
      <c r="E153" s="11"/>
      <c r="F153" s="56"/>
      <c r="G153" s="56"/>
      <c r="H153" s="8"/>
      <c r="I153" s="11"/>
      <c r="J153" s="56"/>
      <c r="K153" s="56"/>
      <c r="L153" s="8"/>
      <c r="M153" s="114"/>
      <c r="N153" s="181"/>
      <c r="O153" s="25"/>
      <c r="U153" s="183">
        <f t="shared" si="150"/>
        <v>0</v>
      </c>
      <c r="Y153" s="8"/>
    </row>
    <row r="154" spans="1:25" x14ac:dyDescent="0.25">
      <c r="A154" s="101"/>
      <c r="B154" s="61">
        <f>SUM(B150:B152)</f>
        <v>4416.6000000000004</v>
      </c>
      <c r="C154" s="94">
        <f>SUM(C150:C152)</f>
        <v>4655.97</v>
      </c>
      <c r="D154" s="48" t="str">
        <f>IF(C154&gt;B154,"Over Budget","Within Budget")</f>
        <v>Over Budget</v>
      </c>
      <c r="E154" s="129">
        <f>IF(D154="Over Budget",C154-B154)</f>
        <v>239.36999999999989</v>
      </c>
      <c r="F154" s="61">
        <f>SUM(F150:F152)</f>
        <v>5068</v>
      </c>
      <c r="G154" s="61">
        <f>SUM(G150:G152)</f>
        <v>4771.7240000000002</v>
      </c>
      <c r="H154" s="47" t="str">
        <f>IF(G154&gt;F154,"Over Budget","Within Budget")</f>
        <v>Within Budget</v>
      </c>
      <c r="I154" s="130" t="b">
        <f t="shared" ref="I154" si="167">IF(H154="Over Budget",G154-F154)</f>
        <v>0</v>
      </c>
      <c r="J154" s="61">
        <f>SUM(J150:J152)</f>
        <v>5423</v>
      </c>
      <c r="K154" s="61">
        <f>SUM(K150:K152)</f>
        <v>5062.88</v>
      </c>
      <c r="L154" s="47" t="str">
        <f>IF(K154&gt;J154,"Over Budget","Within Budget")</f>
        <v>Within Budget</v>
      </c>
      <c r="M154" s="130" t="b">
        <f t="shared" si="149"/>
        <v>0</v>
      </c>
      <c r="N154" s="189">
        <f>SUM(N150:N153)</f>
        <v>5125.66</v>
      </c>
      <c r="O154" s="38">
        <f>SUM(O150:O152)</f>
        <v>5067.4399999999996</v>
      </c>
      <c r="P154" s="47" t="str">
        <f>IF(O154&gt;N154,"Over Budget","Within Budget")</f>
        <v>Within Budget</v>
      </c>
      <c r="Q154" s="185" t="b">
        <f t="shared" ref="Q154" si="168">IF(P154="Over Budget",O154-N154)</f>
        <v>0</v>
      </c>
      <c r="R154" s="189">
        <f t="shared" ref="R154:S154" si="169">SUM(R150:R152)</f>
        <v>5403</v>
      </c>
      <c r="S154" s="226">
        <f t="shared" si="169"/>
        <v>5381.22</v>
      </c>
      <c r="T154" s="47" t="str">
        <f>IF(S154&gt;R154,"Over Budget","Within Budget")</f>
        <v>Within Budget</v>
      </c>
      <c r="U154" s="183">
        <f t="shared" si="150"/>
        <v>21.779999999999745</v>
      </c>
      <c r="V154" s="189">
        <f t="shared" ref="V154:W154" si="170">SUM(V150:V152)</f>
        <v>5720</v>
      </c>
      <c r="W154" s="189">
        <f t="shared" si="170"/>
        <v>0</v>
      </c>
      <c r="X154" s="47" t="str">
        <f t="shared" ref="X154:X158" si="171">IF(W154&gt;V154,"Over Budget","Within Budget")</f>
        <v>Within Budget</v>
      </c>
      <c r="Y154" s="15" t="s">
        <v>95</v>
      </c>
    </row>
    <row r="155" spans="1:25" x14ac:dyDescent="0.25">
      <c r="A155" s="82"/>
      <c r="B155" s="56"/>
      <c r="C155" s="56"/>
      <c r="D155" s="8"/>
      <c r="E155" s="11"/>
      <c r="F155" s="56"/>
      <c r="G155" s="56"/>
      <c r="H155" s="8"/>
      <c r="I155" s="11"/>
      <c r="J155" s="56"/>
      <c r="K155" s="56"/>
      <c r="L155" s="8"/>
      <c r="M155" s="114"/>
      <c r="N155" s="181"/>
      <c r="O155" s="25"/>
      <c r="U155" s="183">
        <f t="shared" si="150"/>
        <v>0</v>
      </c>
      <c r="X155" s="136"/>
      <c r="Y155" s="8"/>
    </row>
    <row r="156" spans="1:25" x14ac:dyDescent="0.25">
      <c r="A156" s="84" t="s">
        <v>311</v>
      </c>
      <c r="B156" s="56">
        <v>4041.24</v>
      </c>
      <c r="C156" s="56">
        <v>4041.24</v>
      </c>
      <c r="D156" t="str">
        <f>IF(C156&gt;B156,"Over Budget","Within Budget")</f>
        <v>Within Budget</v>
      </c>
      <c r="E156" s="124" t="b">
        <f t="shared" ref="E156:E158" si="172">IF(D156="Over Budget",C156-B156)</f>
        <v>0</v>
      </c>
      <c r="F156" s="56">
        <v>4142</v>
      </c>
      <c r="G156" s="74">
        <v>4142.04</v>
      </c>
      <c r="H156" t="str">
        <f>IF(G159&gt;F156,"Over Budget","Within Budget")</f>
        <v>Within Budget</v>
      </c>
      <c r="I156" s="124" t="b">
        <f t="shared" ref="I156:I158" si="173">IF(H156="Over Budget",G156-F156)</f>
        <v>0</v>
      </c>
      <c r="J156" s="56">
        <v>4246</v>
      </c>
      <c r="K156" s="56">
        <v>4246</v>
      </c>
      <c r="L156" t="str">
        <f>IF(K156&gt;J156,"Over Budget","Within Budget")</f>
        <v>Within Budget</v>
      </c>
      <c r="M156" s="124" t="b">
        <f t="shared" si="149"/>
        <v>0</v>
      </c>
      <c r="N156" s="181">
        <v>4330.92</v>
      </c>
      <c r="O156" s="25">
        <v>4330.92</v>
      </c>
      <c r="P156" t="str">
        <f>IF(O156&gt;N156,"Over Budget","Within Budget")</f>
        <v>Within Budget</v>
      </c>
      <c r="Q156" s="183" t="b">
        <f t="shared" ref="Q156:Q158" si="174">IF(P156="Over Budget",O156-N156)</f>
        <v>0</v>
      </c>
      <c r="R156" s="178">
        <v>4548</v>
      </c>
      <c r="S156" s="224">
        <v>2653</v>
      </c>
      <c r="T156" t="str">
        <f>IF(S156&gt;R156,"Over Budget","Within Budget")</f>
        <v>Within Budget</v>
      </c>
      <c r="U156" s="183">
        <f t="shared" si="150"/>
        <v>1895</v>
      </c>
      <c r="V156">
        <v>4816</v>
      </c>
      <c r="X156" t="str">
        <f t="shared" si="171"/>
        <v>Within Budget</v>
      </c>
      <c r="Y156" s="8" t="s">
        <v>312</v>
      </c>
    </row>
    <row r="157" spans="1:25" x14ac:dyDescent="0.25">
      <c r="A157" s="84" t="s">
        <v>313</v>
      </c>
      <c r="B157" s="56">
        <v>357</v>
      </c>
      <c r="C157" s="56">
        <v>357</v>
      </c>
      <c r="D157" t="str">
        <f>IF(C157&gt;B157,"Over Budget","Within Budget")</f>
        <v>Within Budget</v>
      </c>
      <c r="E157" s="124" t="b">
        <f t="shared" si="172"/>
        <v>0</v>
      </c>
      <c r="F157" s="56">
        <v>357</v>
      </c>
      <c r="G157" s="56">
        <v>357</v>
      </c>
      <c r="H157" t="str">
        <f>IF(G157&gt;F157,"Over Budget","Within Budget")</f>
        <v>Within Budget</v>
      </c>
      <c r="I157" s="124" t="b">
        <f t="shared" si="173"/>
        <v>0</v>
      </c>
      <c r="J157" s="56">
        <v>366</v>
      </c>
      <c r="K157" s="56">
        <v>0</v>
      </c>
      <c r="L157" t="str">
        <f>IF(K157&gt;J157,"Over Budget","Within Budget")</f>
        <v>Within Budget</v>
      </c>
      <c r="M157" s="124" t="b">
        <f t="shared" si="149"/>
        <v>0</v>
      </c>
      <c r="N157" s="181">
        <v>373.32</v>
      </c>
      <c r="O157" s="25">
        <v>0</v>
      </c>
      <c r="P157" t="str">
        <f>IF(O157&gt;N157,"Over Budget","Within Budget")</f>
        <v>Within Budget</v>
      </c>
      <c r="Q157" s="183" t="b">
        <f t="shared" si="174"/>
        <v>0</v>
      </c>
      <c r="R157" s="178">
        <v>392</v>
      </c>
      <c r="S157" s="224">
        <v>0</v>
      </c>
      <c r="T157" t="str">
        <f>IF(S157&gt;R157,"Over Budget","Within Budget")</f>
        <v>Within Budget</v>
      </c>
      <c r="U157" s="183">
        <f t="shared" si="150"/>
        <v>392</v>
      </c>
      <c r="V157">
        <v>418</v>
      </c>
      <c r="X157" t="str">
        <f t="shared" si="171"/>
        <v>Within Budget</v>
      </c>
      <c r="Y157" s="8" t="s">
        <v>97</v>
      </c>
    </row>
    <row r="158" spans="1:25" x14ac:dyDescent="0.25">
      <c r="A158" s="84" t="s">
        <v>314</v>
      </c>
      <c r="B158" s="56">
        <v>400</v>
      </c>
      <c r="C158" s="56">
        <v>0</v>
      </c>
      <c r="D158" t="str">
        <f>IF(C158&gt;B158,"Over Budget","Within Budget")</f>
        <v>Within Budget</v>
      </c>
      <c r="E158" s="124" t="b">
        <f t="shared" si="172"/>
        <v>0</v>
      </c>
      <c r="F158" s="56">
        <v>400</v>
      </c>
      <c r="G158" s="56">
        <v>0</v>
      </c>
      <c r="H158" t="str">
        <f>IF(G158&gt;F158,"Over Budget","Within Budget")</f>
        <v>Within Budget</v>
      </c>
      <c r="I158" s="124" t="b">
        <f t="shared" si="173"/>
        <v>0</v>
      </c>
      <c r="J158" s="56">
        <v>400</v>
      </c>
      <c r="K158" s="56">
        <v>0</v>
      </c>
      <c r="L158" t="str">
        <f>IF(K158&gt;J158,"Over Budget","Within Budget")</f>
        <v>Within Budget</v>
      </c>
      <c r="M158" s="124" t="b">
        <f t="shared" si="149"/>
        <v>0</v>
      </c>
      <c r="N158" s="181">
        <v>149</v>
      </c>
      <c r="O158" s="25">
        <v>0</v>
      </c>
      <c r="P158" t="str">
        <f>IF(O158&gt;N158,"Over Budget","Within Budget")</f>
        <v>Within Budget</v>
      </c>
      <c r="Q158" s="183" t="b">
        <f t="shared" si="174"/>
        <v>0</v>
      </c>
      <c r="R158" s="178">
        <v>1</v>
      </c>
      <c r="S158" s="224">
        <v>0</v>
      </c>
      <c r="T158" t="str">
        <f>IF(S158&gt;R158,"Over Budget","Within Budget")</f>
        <v>Within Budget</v>
      </c>
      <c r="U158" s="183">
        <f t="shared" si="150"/>
        <v>1</v>
      </c>
      <c r="V158">
        <v>1</v>
      </c>
      <c r="X158" t="str">
        <f t="shared" si="171"/>
        <v>Within Budget</v>
      </c>
      <c r="Y158" s="8" t="s">
        <v>98</v>
      </c>
    </row>
    <row r="159" spans="1:25" x14ac:dyDescent="0.25">
      <c r="A159" s="82"/>
      <c r="B159" s="56"/>
      <c r="C159" s="56"/>
      <c r="D159" s="8"/>
      <c r="E159" s="11"/>
      <c r="F159" s="56"/>
      <c r="G159" s="56"/>
      <c r="H159" s="8"/>
      <c r="I159" s="11"/>
      <c r="J159" s="56"/>
      <c r="K159" s="56"/>
      <c r="L159" s="8"/>
      <c r="M159" s="114"/>
      <c r="N159" s="181"/>
      <c r="O159" s="25"/>
      <c r="U159" s="183">
        <f t="shared" si="150"/>
        <v>0</v>
      </c>
      <c r="Y159" s="8"/>
    </row>
    <row r="160" spans="1:25" x14ac:dyDescent="0.25">
      <c r="A160" s="101"/>
      <c r="B160" s="61">
        <f>SUM(B156:B158)</f>
        <v>4798.24</v>
      </c>
      <c r="C160" s="61">
        <f>SUM(C156:C158)</f>
        <v>4398.24</v>
      </c>
      <c r="D160" s="47" t="str">
        <f>IF(C160&gt;B160,"Over Budget","Within Budget")</f>
        <v>Within Budget</v>
      </c>
      <c r="E160" s="130" t="b">
        <f>IF(D160="Over Budget",C160-B160)</f>
        <v>0</v>
      </c>
      <c r="F160" s="61">
        <f>SUM(F156:F158)</f>
        <v>4899</v>
      </c>
      <c r="G160" s="61">
        <f>SUM(G156:G158)</f>
        <v>4499.04</v>
      </c>
      <c r="H160" s="47" t="str">
        <f>IF(G160&gt;F160,"Over Budget","Within Budget")</f>
        <v>Within Budget</v>
      </c>
      <c r="I160" s="130" t="b">
        <f t="shared" ref="I160" si="175">IF(H160="Over Budget",G160-F160)</f>
        <v>0</v>
      </c>
      <c r="J160" s="61">
        <f>SUM(J156:J158)</f>
        <v>5012</v>
      </c>
      <c r="K160" s="61">
        <f>SUM(K156:K158)</f>
        <v>4246</v>
      </c>
      <c r="L160" s="47" t="str">
        <f>IF(K160&gt;J160,"Over Budget","Within Budget")</f>
        <v>Within Budget</v>
      </c>
      <c r="M160" s="130" t="b">
        <f t="shared" si="149"/>
        <v>0</v>
      </c>
      <c r="N160" s="189">
        <f>SUM(N156:N159)</f>
        <v>4853.24</v>
      </c>
      <c r="O160" s="38">
        <f>SUM(O156:O158)</f>
        <v>4330.92</v>
      </c>
      <c r="P160" s="47" t="str">
        <f>IF(O160&gt;N160,"Over Budget","Within Budget")</f>
        <v>Within Budget</v>
      </c>
      <c r="Q160" s="185" t="b">
        <f t="shared" ref="Q160" si="176">IF(P160="Over Budget",O160-N160)</f>
        <v>0</v>
      </c>
      <c r="R160" s="189">
        <f t="shared" ref="R160:S160" si="177">SUM(R156:R158)</f>
        <v>4941</v>
      </c>
      <c r="S160" s="226">
        <f t="shared" si="177"/>
        <v>2653</v>
      </c>
      <c r="T160" s="47" t="str">
        <f>IF(S160&gt;R160,"Over Budget","Within Budget")</f>
        <v>Within Budget</v>
      </c>
      <c r="U160" s="183">
        <f t="shared" si="150"/>
        <v>2288</v>
      </c>
      <c r="V160" s="189">
        <f t="shared" ref="V160:W160" si="178">SUM(V156:V158)</f>
        <v>5235</v>
      </c>
      <c r="W160" s="189">
        <f t="shared" si="178"/>
        <v>0</v>
      </c>
      <c r="X160" s="47" t="str">
        <f t="shared" ref="X160:X163" si="179">IF(W160&gt;V160,"Over Budget","Within Budget")</f>
        <v>Within Budget</v>
      </c>
      <c r="Y160" s="15" t="s">
        <v>99</v>
      </c>
    </row>
    <row r="161" spans="1:25" x14ac:dyDescent="0.25">
      <c r="A161" s="82"/>
      <c r="B161" s="62"/>
      <c r="C161" s="62"/>
      <c r="D161" s="17"/>
      <c r="E161" s="116"/>
      <c r="F161" s="62"/>
      <c r="G161" s="62"/>
      <c r="H161" s="17"/>
      <c r="I161" s="116"/>
      <c r="J161" s="62"/>
      <c r="K161" s="62"/>
      <c r="L161" s="17"/>
      <c r="M161" s="114"/>
      <c r="N161" s="181"/>
      <c r="O161" s="25"/>
      <c r="U161" s="183">
        <f t="shared" si="150"/>
        <v>0</v>
      </c>
      <c r="X161" s="136"/>
      <c r="Y161" s="17"/>
    </row>
    <row r="162" spans="1:25" x14ac:dyDescent="0.25">
      <c r="A162" s="84" t="s">
        <v>315</v>
      </c>
      <c r="B162" s="56">
        <v>7211.4</v>
      </c>
      <c r="C162" s="89">
        <v>7252.63</v>
      </c>
      <c r="D162" s="46" t="str">
        <f>IF(C162&gt;B162,"Over Budget","Within Budget")</f>
        <v>Over Budget</v>
      </c>
      <c r="E162" s="114">
        <f t="shared" ref="E162:E163" si="180">IF(D162="Over Budget",C162-B162)</f>
        <v>41.230000000000473</v>
      </c>
      <c r="F162" s="56">
        <v>11000</v>
      </c>
      <c r="G162" s="89">
        <v>11000.04</v>
      </c>
      <c r="H162" s="46" t="str">
        <f>IF(G162&gt;F162,"Over Budget","Within Budget")</f>
        <v>Over Budget</v>
      </c>
      <c r="I162" s="114">
        <f t="shared" ref="I162:I163" si="181">IF(H162="Over Budget",G162-F162)</f>
        <v>4.0000000000873115E-2</v>
      </c>
      <c r="J162" s="56">
        <v>11665</v>
      </c>
      <c r="K162" s="56">
        <v>11665</v>
      </c>
      <c r="L162" t="str">
        <f>IF(K162&gt;J162,"Over Budget","Within Budget")</f>
        <v>Within Budget</v>
      </c>
      <c r="M162" s="124" t="b">
        <f t="shared" si="149"/>
        <v>0</v>
      </c>
      <c r="N162" s="181">
        <v>11898.3</v>
      </c>
      <c r="O162" s="50">
        <v>11898.3</v>
      </c>
      <c r="P162" s="51" t="str">
        <f>IF(O162&gt;N162,"Over Budget","Within Budget")</f>
        <v>Within Budget</v>
      </c>
      <c r="Q162" s="183" t="b">
        <f t="shared" ref="Q162:Q163" si="182">IF(P162="Over Budget",O162-N162)</f>
        <v>0</v>
      </c>
      <c r="R162" s="178">
        <v>12494</v>
      </c>
      <c r="S162" s="224">
        <v>12494</v>
      </c>
      <c r="T162" t="str">
        <f>IF(S162&gt;R162,"Over Budget","Within Budget")</f>
        <v>Within Budget</v>
      </c>
      <c r="U162" s="183">
        <f t="shared" si="150"/>
        <v>0</v>
      </c>
      <c r="V162">
        <v>13231</v>
      </c>
      <c r="X162" t="str">
        <f t="shared" si="179"/>
        <v>Within Budget</v>
      </c>
      <c r="Y162" s="8" t="s">
        <v>316</v>
      </c>
    </row>
    <row r="163" spans="1:25" x14ac:dyDescent="0.25">
      <c r="A163" s="84" t="s">
        <v>317</v>
      </c>
      <c r="B163" s="56">
        <v>380</v>
      </c>
      <c r="C163" s="89">
        <v>543.76</v>
      </c>
      <c r="D163" s="46" t="str">
        <f>IF(C163&gt;B163,"Over Budget","Within Budget")</f>
        <v>Over Budget</v>
      </c>
      <c r="E163" s="114">
        <f t="shared" si="180"/>
        <v>163.76</v>
      </c>
      <c r="F163" s="56">
        <v>380</v>
      </c>
      <c r="G163" s="89">
        <v>1547.74</v>
      </c>
      <c r="H163" s="46" t="str">
        <f>IF(G163&gt;F163,"Over Budget","Within Budget")</f>
        <v>Over Budget</v>
      </c>
      <c r="I163" s="114">
        <f t="shared" si="181"/>
        <v>1167.74</v>
      </c>
      <c r="J163" s="56">
        <v>380</v>
      </c>
      <c r="K163" s="56">
        <v>345.66</v>
      </c>
      <c r="L163" t="str">
        <f>IF(K163&gt;J163,"Over Budget","Within Budget")</f>
        <v>Within Budget</v>
      </c>
      <c r="M163" s="124" t="b">
        <f t="shared" si="149"/>
        <v>0</v>
      </c>
      <c r="N163" s="181">
        <v>380</v>
      </c>
      <c r="O163" s="44">
        <v>450.96</v>
      </c>
      <c r="P163" s="46" t="str">
        <f>IF(O163&gt;N163,"Over Budget","Within Budget")</f>
        <v>Over Budget</v>
      </c>
      <c r="Q163" s="184">
        <f t="shared" si="182"/>
        <v>70.95999999999998</v>
      </c>
      <c r="R163" s="178">
        <v>380</v>
      </c>
      <c r="S163" s="224">
        <v>335.7</v>
      </c>
      <c r="T163" t="str">
        <f>IF(S163&gt;R163,"Over Budget","Within Budget")</f>
        <v>Within Budget</v>
      </c>
      <c r="U163" s="183">
        <f t="shared" si="150"/>
        <v>44.300000000000011</v>
      </c>
      <c r="V163">
        <v>451</v>
      </c>
      <c r="X163" t="str">
        <f t="shared" si="179"/>
        <v>Within Budget</v>
      </c>
      <c r="Y163" s="8" t="s">
        <v>101</v>
      </c>
    </row>
    <row r="164" spans="1:25" x14ac:dyDescent="0.25">
      <c r="A164" s="82"/>
      <c r="B164" s="56"/>
      <c r="C164" s="56"/>
      <c r="D164" s="8"/>
      <c r="E164" s="11"/>
      <c r="F164" s="56"/>
      <c r="G164" s="56"/>
      <c r="H164" s="8"/>
      <c r="I164" s="11"/>
      <c r="J164" s="56"/>
      <c r="K164" s="56"/>
      <c r="L164" s="8"/>
      <c r="M164" s="114"/>
      <c r="N164" s="181"/>
      <c r="O164" s="25"/>
      <c r="U164" s="183">
        <f t="shared" si="150"/>
        <v>0</v>
      </c>
      <c r="Y164" s="8"/>
    </row>
    <row r="165" spans="1:25" x14ac:dyDescent="0.25">
      <c r="A165" s="101"/>
      <c r="B165" s="61">
        <f>SUM(B162:B163)</f>
        <v>7591.4</v>
      </c>
      <c r="C165" s="61">
        <f>SUM(C162:C163)</f>
        <v>7796.39</v>
      </c>
      <c r="D165" s="47" t="str">
        <f>IF(C165&gt;B165,"Over Budget","Within Budget")</f>
        <v>Over Budget</v>
      </c>
      <c r="E165" s="129">
        <f>IF(D165="Over Budget",C165-B165)</f>
        <v>204.99000000000069</v>
      </c>
      <c r="F165" s="61">
        <f>SUM(F162:F163)</f>
        <v>11380</v>
      </c>
      <c r="G165" s="94">
        <f>SUM(G162:G163)</f>
        <v>12547.78</v>
      </c>
      <c r="H165" s="48" t="str">
        <f>IF(G165&gt;F165,"Over Budget","Within Budget")</f>
        <v>Over Budget</v>
      </c>
      <c r="I165" s="129">
        <f t="shared" ref="I165" si="183">IF(H165="Over Budget",G165-F165)</f>
        <v>1167.7800000000007</v>
      </c>
      <c r="J165" s="61">
        <f>SUM(J162:J163)</f>
        <v>12045</v>
      </c>
      <c r="K165" s="61">
        <f>SUM(K162:K163)</f>
        <v>12010.66</v>
      </c>
      <c r="L165" s="47" t="str">
        <f>IF(K165&gt;J165,"Over Budget","Within Budget")</f>
        <v>Within Budget</v>
      </c>
      <c r="M165" s="130" t="b">
        <f t="shared" si="149"/>
        <v>0</v>
      </c>
      <c r="N165" s="189">
        <f>SUM(N162:N164)</f>
        <v>12278.3</v>
      </c>
      <c r="O165" s="45">
        <f>SUM(O162:O163)</f>
        <v>12349.259999999998</v>
      </c>
      <c r="P165" s="48" t="str">
        <f>IF(O165&gt;N165,"Over Budget","Within Budget")</f>
        <v>Over Budget</v>
      </c>
      <c r="Q165" s="186">
        <f t="shared" ref="Q165" si="184">IF(P165="Over Budget",O165-N165)</f>
        <v>70.959999999999127</v>
      </c>
      <c r="R165" s="189">
        <f t="shared" ref="R165:S165" si="185">SUM(R162:R164)</f>
        <v>12874</v>
      </c>
      <c r="S165" s="226">
        <f t="shared" si="185"/>
        <v>12829.7</v>
      </c>
      <c r="T165" s="47" t="str">
        <f>IF(S165&gt;R165,"Over Budget","Within Budget")</f>
        <v>Within Budget</v>
      </c>
      <c r="U165" s="183">
        <f t="shared" si="150"/>
        <v>44.299999999999272</v>
      </c>
      <c r="V165" s="189">
        <f t="shared" ref="V165:W165" si="186">SUM(V162:V164)</f>
        <v>13682</v>
      </c>
      <c r="W165" s="189">
        <f t="shared" si="186"/>
        <v>0</v>
      </c>
      <c r="X165" s="47" t="str">
        <f t="shared" ref="X165:X169" si="187">IF(W165&gt;V165,"Over Budget","Within Budget")</f>
        <v>Within Budget</v>
      </c>
      <c r="Y165" s="15" t="s">
        <v>102</v>
      </c>
    </row>
    <row r="166" spans="1:25" x14ac:dyDescent="0.25">
      <c r="A166" s="82"/>
      <c r="B166" s="56"/>
      <c r="C166" s="56"/>
      <c r="D166" s="8"/>
      <c r="E166" s="11"/>
      <c r="F166" s="56"/>
      <c r="G166" s="56"/>
      <c r="H166" s="8"/>
      <c r="I166" s="11"/>
      <c r="J166" s="56"/>
      <c r="K166" s="56"/>
      <c r="L166" s="8"/>
      <c r="M166" s="114"/>
      <c r="N166" s="181"/>
      <c r="O166" s="25"/>
      <c r="U166" s="183">
        <f t="shared" si="150"/>
        <v>0</v>
      </c>
      <c r="X166" s="136"/>
      <c r="Y166" s="8"/>
    </row>
    <row r="167" spans="1:25" x14ac:dyDescent="0.25">
      <c r="A167" s="84" t="s">
        <v>318</v>
      </c>
      <c r="B167" s="56">
        <v>420.24</v>
      </c>
      <c r="C167" s="56">
        <v>420.24</v>
      </c>
      <c r="D167" t="str">
        <f>IF(C167&gt;B167,"Over Budget","Within Budget")</f>
        <v>Within Budget</v>
      </c>
      <c r="E167" s="124" t="b">
        <f>IF(D167="Over Budget",C167-B167)</f>
        <v>0</v>
      </c>
      <c r="F167" s="56">
        <v>3500</v>
      </c>
      <c r="G167" s="56">
        <v>431</v>
      </c>
      <c r="H167" t="str">
        <f>IF(G167&gt;F167,"Over Budget","Within Budget")</f>
        <v>Within Budget</v>
      </c>
      <c r="I167" s="124" t="b">
        <f>IF(H167="Over Budget",G167-F167)</f>
        <v>0</v>
      </c>
      <c r="J167" s="56">
        <v>442</v>
      </c>
      <c r="K167" s="56">
        <v>442</v>
      </c>
      <c r="L167" t="str">
        <f>IF(K167&gt;J167,"Over Budget","Within Budget")</f>
        <v>Within Budget</v>
      </c>
      <c r="M167" s="124" t="b">
        <f>IF(L167="Over Budget",K167-J167)</f>
        <v>0</v>
      </c>
      <c r="N167" s="181">
        <v>450.84</v>
      </c>
      <c r="O167" s="25">
        <v>450.84</v>
      </c>
      <c r="P167" t="str">
        <f>IF(O167&gt;N167,"Over Budget","Within Budget")</f>
        <v>Within Budget</v>
      </c>
      <c r="Q167" s="183" t="b">
        <f>IF(P167="Over Budget",O167-N167)</f>
        <v>0</v>
      </c>
      <c r="R167" s="178">
        <v>474</v>
      </c>
      <c r="S167" s="224">
        <v>451</v>
      </c>
      <c r="T167" t="str">
        <f>IF(S167&gt;R167,"Over Budget","Within Budget")</f>
        <v>Within Budget</v>
      </c>
      <c r="U167" s="183">
        <f t="shared" si="150"/>
        <v>23</v>
      </c>
      <c r="V167">
        <v>1800</v>
      </c>
      <c r="X167" t="str">
        <f t="shared" si="187"/>
        <v>Within Budget</v>
      </c>
      <c r="Y167" s="9" t="s">
        <v>319</v>
      </c>
    </row>
    <row r="168" spans="1:25" x14ac:dyDescent="0.25">
      <c r="A168" s="84" t="s">
        <v>320</v>
      </c>
      <c r="B168" s="67">
        <v>3500</v>
      </c>
      <c r="C168" s="67">
        <v>3488.94</v>
      </c>
      <c r="D168" t="str">
        <f>IF(C168&gt;B168,"Over Budget","Within Budget")</f>
        <v>Within Budget</v>
      </c>
      <c r="E168" s="124" t="b">
        <f>IF(D168="Over Budget",C168-B168)</f>
        <v>0</v>
      </c>
      <c r="F168" s="67">
        <v>431</v>
      </c>
      <c r="G168" s="163">
        <v>3382.85</v>
      </c>
      <c r="H168" s="46" t="str">
        <f>IF(G168&gt;F168,"Over Budget","Within Budget")</f>
        <v>Over Budget</v>
      </c>
      <c r="I168" s="114">
        <f>IF(H168="Over Budget",G168-F168)</f>
        <v>2951.85</v>
      </c>
      <c r="J168" s="67">
        <v>3500</v>
      </c>
      <c r="K168" s="67">
        <v>3500</v>
      </c>
      <c r="L168" t="str">
        <f>IF(K168&gt;J168,"Over Budget","Within Budget")</f>
        <v>Within Budget</v>
      </c>
      <c r="M168" s="124" t="b">
        <f>IF(L168="Over Budget",K168-J168)</f>
        <v>0</v>
      </c>
      <c r="N168" s="181">
        <v>3018</v>
      </c>
      <c r="O168" s="25">
        <v>2867</v>
      </c>
      <c r="P168" t="str">
        <f>IF(O168&gt;N168,"Over Budget","Within Budget")</f>
        <v>Within Budget</v>
      </c>
      <c r="Q168" s="183" t="b">
        <f>IF(P168="Over Budget",O168-N168)</f>
        <v>0</v>
      </c>
      <c r="R168" s="178">
        <v>3500</v>
      </c>
      <c r="S168" s="224">
        <v>3496.33</v>
      </c>
      <c r="T168" t="str">
        <f>IF(S168&gt;R168,"Over Budget","Within Budget")</f>
        <v>Within Budget</v>
      </c>
      <c r="U168" s="183">
        <f t="shared" si="150"/>
        <v>3.6700000000000728</v>
      </c>
      <c r="V168">
        <v>5000</v>
      </c>
      <c r="X168" t="str">
        <f t="shared" si="187"/>
        <v>Within Budget</v>
      </c>
      <c r="Y168" s="26" t="s">
        <v>104</v>
      </c>
    </row>
    <row r="169" spans="1:25" x14ac:dyDescent="0.25">
      <c r="A169" s="84" t="s">
        <v>321</v>
      </c>
      <c r="B169" s="56">
        <v>3700</v>
      </c>
      <c r="C169" s="56">
        <v>3543.27</v>
      </c>
      <c r="D169" t="str">
        <f>IF(C169&gt;B169,"Over Budget","Within Budget")</f>
        <v>Within Budget</v>
      </c>
      <c r="E169" s="124" t="b">
        <f>IF(D169="Over Budget",C169-B169)</f>
        <v>0</v>
      </c>
      <c r="F169" s="56">
        <v>3700</v>
      </c>
      <c r="G169" s="56">
        <v>3543.27</v>
      </c>
      <c r="H169" t="str">
        <f>IF(G169&gt;F169,"Over Budget","Within Budget")</f>
        <v>Within Budget</v>
      </c>
      <c r="I169" s="124" t="b">
        <f>IF(H169="Over Budget",G169-F169)</f>
        <v>0</v>
      </c>
      <c r="J169" s="56">
        <v>3700</v>
      </c>
      <c r="K169" s="56">
        <v>3700</v>
      </c>
      <c r="L169" t="str">
        <f>IF(K169&gt;J169,"Over Budget","Within Budget")</f>
        <v>Within Budget</v>
      </c>
      <c r="M169" s="124" t="b">
        <f>IF(L169="Over Budget",K169-J169)</f>
        <v>0</v>
      </c>
      <c r="N169" s="181">
        <v>3800</v>
      </c>
      <c r="O169" s="25">
        <v>3073.57</v>
      </c>
      <c r="P169" t="str">
        <f>IF(O169&gt;N169,"Over Budget","Within Budget")</f>
        <v>Within Budget</v>
      </c>
      <c r="Q169" s="183" t="b">
        <f>IF(P169="Over Budget",O169-N169)</f>
        <v>0</v>
      </c>
      <c r="R169" s="178">
        <v>3800</v>
      </c>
      <c r="S169" s="224">
        <v>3749.64</v>
      </c>
      <c r="T169" t="str">
        <f>IF(S169&gt;R169,"Over Budget","Within Budget")</f>
        <v>Within Budget</v>
      </c>
      <c r="U169" s="183">
        <f t="shared" si="150"/>
        <v>50.360000000000127</v>
      </c>
      <c r="V169">
        <v>4000</v>
      </c>
      <c r="X169" t="str">
        <f t="shared" si="187"/>
        <v>Within Budget</v>
      </c>
      <c r="Y169" s="9" t="s">
        <v>105</v>
      </c>
    </row>
    <row r="170" spans="1:25" x14ac:dyDescent="0.25">
      <c r="A170" s="82"/>
      <c r="B170" s="56"/>
      <c r="C170" s="56"/>
      <c r="D170" s="9"/>
      <c r="E170" s="11"/>
      <c r="F170" s="56"/>
      <c r="G170" s="56"/>
      <c r="H170" s="9"/>
      <c r="I170" s="11"/>
      <c r="J170" s="56"/>
      <c r="K170" s="56"/>
      <c r="L170" s="9"/>
      <c r="M170" s="114"/>
      <c r="N170" s="181"/>
      <c r="O170" s="25"/>
      <c r="U170" s="183">
        <f t="shared" si="150"/>
        <v>0</v>
      </c>
      <c r="Y170" s="9"/>
    </row>
    <row r="171" spans="1:25" x14ac:dyDescent="0.25">
      <c r="A171" s="101"/>
      <c r="B171" s="61">
        <f>SUM(B167:B169)</f>
        <v>7620.24</v>
      </c>
      <c r="C171" s="61">
        <f>SUM(C167:C169)</f>
        <v>7452.4500000000007</v>
      </c>
      <c r="D171" s="47" t="str">
        <f>IF(C171&gt;B171,"Over Budget","Within Budget")</f>
        <v>Within Budget</v>
      </c>
      <c r="E171" s="130" t="b">
        <f>IF(D171="Over Budget",C171-B171)</f>
        <v>0</v>
      </c>
      <c r="F171" s="61">
        <f>SUM(F167:F169)</f>
        <v>7631</v>
      </c>
      <c r="G171" s="61">
        <f>SUM(G167:G169)</f>
        <v>7357.12</v>
      </c>
      <c r="H171" s="47" t="str">
        <f>IF(G171&gt;F171,"Over Budget","Within Budget")</f>
        <v>Within Budget</v>
      </c>
      <c r="I171" s="130" t="b">
        <f t="shared" ref="I171" si="188">IF(H171="Over Budget",G171-F171)</f>
        <v>0</v>
      </c>
      <c r="J171" s="61">
        <f>SUM(J167:J169)</f>
        <v>7642</v>
      </c>
      <c r="K171" s="61">
        <f>SUM(K167:K169)</f>
        <v>7642</v>
      </c>
      <c r="L171" s="47" t="str">
        <f>IF(K171&gt;J171,"Over Budget","Within Budget")</f>
        <v>Within Budget</v>
      </c>
      <c r="M171" s="130" t="b">
        <f t="shared" si="149"/>
        <v>0</v>
      </c>
      <c r="N171" s="189">
        <f>SUM(N167:N170)</f>
        <v>7268.84</v>
      </c>
      <c r="O171" s="38">
        <f>SUM(O167:O169)</f>
        <v>6391.41</v>
      </c>
      <c r="P171" s="47" t="str">
        <f>IF(O171&gt;N171,"Over Budget","Within Budget")</f>
        <v>Within Budget</v>
      </c>
      <c r="Q171" s="185" t="b">
        <f t="shared" ref="Q171" si="189">IF(P171="Over Budget",O171-N171)</f>
        <v>0</v>
      </c>
      <c r="R171" s="189">
        <f t="shared" ref="R171:S171" si="190">SUM(R167:R169)</f>
        <v>7774</v>
      </c>
      <c r="S171" s="226">
        <f t="shared" si="190"/>
        <v>7696.9699999999993</v>
      </c>
      <c r="T171" s="47" t="str">
        <f>IF(S171&gt;R171,"Over Budget","Within Budget")</f>
        <v>Within Budget</v>
      </c>
      <c r="U171" s="183">
        <f t="shared" si="150"/>
        <v>77.030000000000655</v>
      </c>
      <c r="V171" s="189">
        <f t="shared" ref="V171:W171" si="191">SUM(V167:V169)</f>
        <v>10800</v>
      </c>
      <c r="W171" s="189">
        <f t="shared" si="191"/>
        <v>0</v>
      </c>
      <c r="X171" s="47" t="str">
        <f t="shared" ref="X171:X175" si="192">IF(W171&gt;V171,"Over Budget","Within Budget")</f>
        <v>Within Budget</v>
      </c>
      <c r="Y171" s="15" t="s">
        <v>106</v>
      </c>
    </row>
    <row r="172" spans="1:25" x14ac:dyDescent="0.25">
      <c r="A172" s="82"/>
      <c r="B172" s="62"/>
      <c r="C172" s="62"/>
      <c r="D172" s="17"/>
      <c r="E172" s="116"/>
      <c r="F172" s="62"/>
      <c r="G172" s="62"/>
      <c r="H172" s="17"/>
      <c r="I172" s="116"/>
      <c r="J172" s="62"/>
      <c r="K172" s="62"/>
      <c r="L172" s="17"/>
      <c r="M172" s="114"/>
      <c r="N172" s="181"/>
      <c r="O172" s="25"/>
      <c r="U172" s="183">
        <f t="shared" si="150"/>
        <v>0</v>
      </c>
      <c r="X172" s="136"/>
      <c r="Y172" s="17"/>
    </row>
    <row r="173" spans="1:25" x14ac:dyDescent="0.25">
      <c r="A173" s="84" t="s">
        <v>322</v>
      </c>
      <c r="B173" s="56">
        <v>5928.24</v>
      </c>
      <c r="C173" s="56">
        <v>5928.24</v>
      </c>
      <c r="D173" t="str">
        <f>IF(C173&gt;B173,"Over Budget","Within Budget")</f>
        <v>Within Budget</v>
      </c>
      <c r="E173" s="124" t="b">
        <f t="shared" ref="E173:E175" si="193">IF(D173="Over Budget",C173-B173)</f>
        <v>0</v>
      </c>
      <c r="F173" s="56">
        <v>6076</v>
      </c>
      <c r="G173" s="56">
        <v>6075.96</v>
      </c>
      <c r="H173" t="str">
        <f>IF(G173&gt;F173,"Over Budget","Within Budget")</f>
        <v>Within Budget</v>
      </c>
      <c r="I173" s="124" t="b">
        <f t="shared" ref="I173:I175" si="194">IF(H173="Over Budget",G173-F173)</f>
        <v>0</v>
      </c>
      <c r="J173" s="56">
        <v>6228</v>
      </c>
      <c r="K173" s="56">
        <v>6228</v>
      </c>
      <c r="L173" t="str">
        <f>IF(K173&gt;J173,"Over Budget","Within Budget")</f>
        <v>Within Budget</v>
      </c>
      <c r="M173" s="114" t="b">
        <f t="shared" si="149"/>
        <v>0</v>
      </c>
      <c r="N173" s="181">
        <v>6352.56</v>
      </c>
      <c r="O173" s="25">
        <v>6352.56</v>
      </c>
      <c r="P173" t="str">
        <f>IF(O173&gt;N173,"Over Budget","Within Budget")</f>
        <v>Within Budget</v>
      </c>
      <c r="Q173" s="184" t="b">
        <f t="shared" ref="Q173:Q175" si="195">IF(P173="Over Budget",O173-N173)</f>
        <v>0</v>
      </c>
      <c r="R173" s="178">
        <v>6671</v>
      </c>
      <c r="S173" s="224">
        <v>6115.12</v>
      </c>
      <c r="T173" t="str">
        <f>IF(S173&gt;R173,"Over Budget","Within Budget")</f>
        <v>Within Budget</v>
      </c>
      <c r="U173" s="183">
        <f t="shared" si="150"/>
        <v>555.88000000000011</v>
      </c>
      <c r="V173">
        <v>7065</v>
      </c>
      <c r="X173" t="str">
        <f t="shared" si="192"/>
        <v>Within Budget</v>
      </c>
      <c r="Y173" s="8" t="s">
        <v>107</v>
      </c>
    </row>
    <row r="174" spans="1:25" x14ac:dyDescent="0.25">
      <c r="A174" s="84" t="s">
        <v>323</v>
      </c>
      <c r="B174" s="56">
        <v>666.06</v>
      </c>
      <c r="C174" s="56">
        <v>0</v>
      </c>
      <c r="D174" t="str">
        <f>IF(C174&gt;B174,"Over Budget","Within Budget")</f>
        <v>Within Budget</v>
      </c>
      <c r="E174" s="124" t="b">
        <f t="shared" si="193"/>
        <v>0</v>
      </c>
      <c r="F174" s="56">
        <v>683</v>
      </c>
      <c r="G174" s="56">
        <v>0</v>
      </c>
      <c r="H174" t="str">
        <f>IF(G174&gt;F174,"Over Budget","Within Budget")</f>
        <v>Within Budget</v>
      </c>
      <c r="I174" s="124" t="b">
        <f t="shared" si="194"/>
        <v>0</v>
      </c>
      <c r="J174" s="56">
        <v>701</v>
      </c>
      <c r="K174" s="56">
        <v>0</v>
      </c>
      <c r="L174" t="str">
        <f>IF(K174&gt;J174,"Over Budget","Within Budget")</f>
        <v>Within Budget</v>
      </c>
      <c r="M174" s="124" t="b">
        <f t="shared" si="149"/>
        <v>0</v>
      </c>
      <c r="N174" s="181">
        <v>679.32</v>
      </c>
      <c r="O174" s="25">
        <v>0</v>
      </c>
      <c r="P174" t="str">
        <f>IF(O174&gt;N174,"Over Budget","Within Budget")</f>
        <v>Within Budget</v>
      </c>
      <c r="Q174" s="183" t="b">
        <f t="shared" si="195"/>
        <v>0</v>
      </c>
      <c r="R174" s="178">
        <v>714</v>
      </c>
      <c r="S174" s="224">
        <v>0</v>
      </c>
      <c r="T174" t="str">
        <f>IF(S174&gt;R174,"Over Budget","Within Budget")</f>
        <v>Within Budget</v>
      </c>
      <c r="U174" s="183">
        <f t="shared" si="150"/>
        <v>714</v>
      </c>
      <c r="V174">
        <v>756</v>
      </c>
      <c r="X174" t="str">
        <f t="shared" si="192"/>
        <v>Within Budget</v>
      </c>
      <c r="Y174" s="8" t="s">
        <v>108</v>
      </c>
    </row>
    <row r="175" spans="1:25" x14ac:dyDescent="0.25">
      <c r="A175" s="84" t="s">
        <v>324</v>
      </c>
      <c r="B175" s="56">
        <v>2000</v>
      </c>
      <c r="C175" s="56">
        <v>0</v>
      </c>
      <c r="D175" t="str">
        <f>IF(C175&gt;B175,"Over Budget","Within Budget")</f>
        <v>Within Budget</v>
      </c>
      <c r="E175" s="124" t="b">
        <f t="shared" si="193"/>
        <v>0</v>
      </c>
      <c r="F175" s="56">
        <v>2000</v>
      </c>
      <c r="G175" s="56">
        <v>564.30999999999995</v>
      </c>
      <c r="H175" t="str">
        <f>IF(G175&gt;F175,"Over Budget","Within Budget")</f>
        <v>Within Budget</v>
      </c>
      <c r="I175" s="124" t="b">
        <f t="shared" si="194"/>
        <v>0</v>
      </c>
      <c r="J175" s="56">
        <v>2000</v>
      </c>
      <c r="K175" s="56">
        <v>1044.21</v>
      </c>
      <c r="L175" t="str">
        <f>IF(K175&gt;J175,"Over Budget","Within Budget")</f>
        <v>Within Budget</v>
      </c>
      <c r="M175" s="124" t="b">
        <f t="shared" si="149"/>
        <v>0</v>
      </c>
      <c r="N175" s="181">
        <v>1589</v>
      </c>
      <c r="O175" s="25">
        <v>0</v>
      </c>
      <c r="P175" t="str">
        <f>IF(O175&gt;N175,"Over Budget","Within Budget")</f>
        <v>Within Budget</v>
      </c>
      <c r="Q175" s="183" t="b">
        <f t="shared" si="195"/>
        <v>0</v>
      </c>
      <c r="R175" s="178">
        <v>1589</v>
      </c>
      <c r="S175" s="224">
        <v>0</v>
      </c>
      <c r="T175" t="str">
        <f>IF(S175&gt;R175,"Over Budget","Within Budget")</f>
        <v>Within Budget</v>
      </c>
      <c r="U175" s="183">
        <f t="shared" si="150"/>
        <v>1589</v>
      </c>
      <c r="V175">
        <v>1589</v>
      </c>
      <c r="X175" t="str">
        <f t="shared" si="192"/>
        <v>Within Budget</v>
      </c>
      <c r="Y175" s="8" t="s">
        <v>109</v>
      </c>
    </row>
    <row r="176" spans="1:25" x14ac:dyDescent="0.25">
      <c r="A176" s="82"/>
      <c r="B176" s="56"/>
      <c r="C176" s="56"/>
      <c r="D176" s="8"/>
      <c r="E176" s="11"/>
      <c r="F176" s="56"/>
      <c r="G176" s="56"/>
      <c r="H176" s="8"/>
      <c r="I176" s="11"/>
      <c r="J176" s="56"/>
      <c r="K176" s="56"/>
      <c r="L176" s="8"/>
      <c r="M176" s="114"/>
      <c r="N176" s="181"/>
      <c r="O176" s="25"/>
      <c r="U176" s="183">
        <f t="shared" si="150"/>
        <v>0</v>
      </c>
      <c r="Y176" s="8"/>
    </row>
    <row r="177" spans="1:25" x14ac:dyDescent="0.25">
      <c r="A177" s="101"/>
      <c r="B177" s="61">
        <f>SUM(B173:B175)</f>
        <v>8594.2999999999993</v>
      </c>
      <c r="C177" s="61">
        <f>SUM(C173:C175)</f>
        <v>5928.24</v>
      </c>
      <c r="D177" s="47" t="str">
        <f>IF(C177&gt;B177,"Over Budget","Within Budget")</f>
        <v>Within Budget</v>
      </c>
      <c r="E177" s="130" t="b">
        <f>IF(D177="Over Budget",C177-B177)</f>
        <v>0</v>
      </c>
      <c r="F177" s="61">
        <f>SUM(F173:F175)</f>
        <v>8759</v>
      </c>
      <c r="G177" s="61">
        <f>SUM(G173:G175)</f>
        <v>6640.27</v>
      </c>
      <c r="H177" s="47" t="str">
        <f>IF(G177&gt;F177,"Over Budget","Within Budget")</f>
        <v>Within Budget</v>
      </c>
      <c r="I177" s="130" t="b">
        <f t="shared" ref="I177" si="196">IF(H177="Over Budget",G177-F177)</f>
        <v>0</v>
      </c>
      <c r="J177" s="61">
        <f>SUM(J173:J175)</f>
        <v>8929</v>
      </c>
      <c r="K177" s="61">
        <f>SUM(K173:K175)</f>
        <v>7272.21</v>
      </c>
      <c r="L177" s="47" t="str">
        <f>IF(K177&gt;J177,"Over Budget","Within Budget")</f>
        <v>Within Budget</v>
      </c>
      <c r="M177" s="130" t="b">
        <f t="shared" si="149"/>
        <v>0</v>
      </c>
      <c r="N177" s="189">
        <f>SUM(N173:N176)</f>
        <v>8620.880000000001</v>
      </c>
      <c r="O177" s="38">
        <f>SUM(O173:O175)</f>
        <v>6352.56</v>
      </c>
      <c r="P177" s="47" t="str">
        <f>IF(O177&gt;N177,"Over Budget","Within Budget")</f>
        <v>Within Budget</v>
      </c>
      <c r="Q177" s="185" t="b">
        <f t="shared" ref="Q177" si="197">IF(P177="Over Budget",O177-N177)</f>
        <v>0</v>
      </c>
      <c r="R177" s="189">
        <f t="shared" ref="R177:S177" si="198">SUM(R173:R175)</f>
        <v>8974</v>
      </c>
      <c r="S177" s="226">
        <f t="shared" si="198"/>
        <v>6115.12</v>
      </c>
      <c r="T177" s="47" t="str">
        <f>IF(S177&gt;R177,"Over Budget","Within Budget")</f>
        <v>Within Budget</v>
      </c>
      <c r="U177" s="183">
        <f t="shared" si="150"/>
        <v>2858.88</v>
      </c>
      <c r="V177" s="189">
        <f t="shared" ref="V177:W177" si="199">SUM(V173:V175)</f>
        <v>9410</v>
      </c>
      <c r="W177" s="189">
        <f t="shared" si="199"/>
        <v>0</v>
      </c>
      <c r="X177" s="47" t="str">
        <f t="shared" ref="X177:X180" si="200">IF(W177&gt;V177,"Over Budget","Within Budget")</f>
        <v>Within Budget</v>
      </c>
      <c r="Y177" s="15" t="s">
        <v>110</v>
      </c>
    </row>
    <row r="178" spans="1:25" x14ac:dyDescent="0.25">
      <c r="A178" s="82"/>
      <c r="B178" s="56"/>
      <c r="C178" s="56"/>
      <c r="D178" s="8"/>
      <c r="E178" s="11"/>
      <c r="F178" s="56"/>
      <c r="G178" s="56"/>
      <c r="H178" s="8"/>
      <c r="I178" s="11"/>
      <c r="J178" s="56"/>
      <c r="K178" s="56"/>
      <c r="L178" s="8"/>
      <c r="M178" s="114"/>
      <c r="N178" s="181"/>
      <c r="O178" s="25"/>
      <c r="U178" s="183">
        <f t="shared" si="150"/>
        <v>0</v>
      </c>
      <c r="X178" s="136"/>
      <c r="Y178" s="8"/>
    </row>
    <row r="179" spans="1:25" x14ac:dyDescent="0.25">
      <c r="A179" s="84" t="s">
        <v>325</v>
      </c>
      <c r="B179" s="56">
        <v>250</v>
      </c>
      <c r="C179" s="56">
        <v>250</v>
      </c>
      <c r="D179" t="str">
        <f>IF(C179&gt;B179,"Over Budget","Within Budget")</f>
        <v>Within Budget</v>
      </c>
      <c r="E179" s="124" t="b">
        <f t="shared" ref="E179:E180" si="201">IF(D179="Over Budget",C179-B179)</f>
        <v>0</v>
      </c>
      <c r="F179" s="56">
        <v>250</v>
      </c>
      <c r="G179" s="56">
        <v>250</v>
      </c>
      <c r="H179" t="str">
        <f>IF(G179&gt;F179,"Over Budget","Within Budget")</f>
        <v>Within Budget</v>
      </c>
      <c r="I179" s="124" t="b">
        <f t="shared" ref="I179:I180" si="202">IF(H179="Over Budget",G179-F179)</f>
        <v>0</v>
      </c>
      <c r="J179" s="56">
        <v>250</v>
      </c>
      <c r="K179" s="56">
        <v>250</v>
      </c>
      <c r="L179" t="str">
        <f>IF(K179&gt;J179,"Over Budget","Within Budget")</f>
        <v>Within Budget</v>
      </c>
      <c r="M179" s="124" t="b">
        <f t="shared" si="149"/>
        <v>0</v>
      </c>
      <c r="N179" s="181">
        <v>250</v>
      </c>
      <c r="O179" s="25">
        <v>250</v>
      </c>
      <c r="P179" t="str">
        <f>IF(O179&gt;N179,"Over Budget","Within Budget")</f>
        <v>Within Budget</v>
      </c>
      <c r="Q179" s="183" t="b">
        <f t="shared" ref="Q179:Q180" si="203">IF(P179="Over Budget",O179-N179)</f>
        <v>0</v>
      </c>
      <c r="R179" s="178">
        <v>250</v>
      </c>
      <c r="S179" s="224">
        <v>125</v>
      </c>
      <c r="T179" t="str">
        <f>IF(S179&gt;R179,"Over Budget","Within Budget")</f>
        <v>Within Budget</v>
      </c>
      <c r="U179" s="183">
        <f t="shared" si="150"/>
        <v>125</v>
      </c>
      <c r="V179">
        <v>125</v>
      </c>
      <c r="X179" t="str">
        <f t="shared" si="200"/>
        <v>Within Budget</v>
      </c>
      <c r="Y179" s="8" t="s">
        <v>111</v>
      </c>
    </row>
    <row r="180" spans="1:25" x14ac:dyDescent="0.25">
      <c r="A180" s="84" t="s">
        <v>326</v>
      </c>
      <c r="B180" s="56">
        <v>100</v>
      </c>
      <c r="C180" s="56">
        <v>0</v>
      </c>
      <c r="D180" t="str">
        <f>IF(C180&gt;B180,"Over Budget","Within Budget")</f>
        <v>Within Budget</v>
      </c>
      <c r="E180" s="124" t="b">
        <f t="shared" si="201"/>
        <v>0</v>
      </c>
      <c r="F180" s="56">
        <v>100</v>
      </c>
      <c r="G180" s="56">
        <v>99.55</v>
      </c>
      <c r="H180" t="str">
        <f>IF(G180&gt;F180,"Over Budget","Within Budget")</f>
        <v>Within Budget</v>
      </c>
      <c r="I180" s="124" t="b">
        <f t="shared" si="202"/>
        <v>0</v>
      </c>
      <c r="J180" s="56">
        <v>100</v>
      </c>
      <c r="K180" s="56">
        <v>99</v>
      </c>
      <c r="L180" t="str">
        <f>IF(K180&gt;J180,"Over Budget","Within Budget")</f>
        <v>Within Budget</v>
      </c>
      <c r="M180" s="124" t="b">
        <f t="shared" si="149"/>
        <v>0</v>
      </c>
      <c r="N180" s="181">
        <v>83</v>
      </c>
      <c r="O180" s="25">
        <v>82.5</v>
      </c>
      <c r="P180" t="str">
        <f>IF(O180&gt;N180,"Over Budget","Within Budget")</f>
        <v>Within Budget</v>
      </c>
      <c r="Q180" s="183" t="b">
        <f t="shared" si="203"/>
        <v>0</v>
      </c>
      <c r="R180" s="178">
        <v>83</v>
      </c>
      <c r="S180" s="224">
        <v>0</v>
      </c>
      <c r="T180" t="str">
        <f>IF(S180&gt;R180,"Over Budget","Within Budget")</f>
        <v>Within Budget</v>
      </c>
      <c r="U180" s="183">
        <f t="shared" si="150"/>
        <v>83</v>
      </c>
      <c r="V180">
        <v>83</v>
      </c>
      <c r="X180" t="str">
        <f t="shared" si="200"/>
        <v>Within Budget</v>
      </c>
      <c r="Y180" s="8" t="s">
        <v>112</v>
      </c>
    </row>
    <row r="181" spans="1:25" x14ac:dyDescent="0.25">
      <c r="A181" s="82"/>
      <c r="B181" s="56"/>
      <c r="C181" s="56"/>
      <c r="D181" s="8"/>
      <c r="E181" s="11"/>
      <c r="F181" s="56"/>
      <c r="G181" s="56"/>
      <c r="H181" s="8"/>
      <c r="I181" s="11"/>
      <c r="J181" s="56"/>
      <c r="K181" s="56"/>
      <c r="L181" s="8"/>
      <c r="M181" s="114"/>
      <c r="N181" s="187"/>
      <c r="O181" s="18"/>
      <c r="Q181" s="188"/>
      <c r="U181" s="183">
        <f t="shared" si="150"/>
        <v>0</v>
      </c>
      <c r="Y181" s="8"/>
    </row>
    <row r="182" spans="1:25" x14ac:dyDescent="0.25">
      <c r="A182" s="101"/>
      <c r="B182" s="61">
        <f>SUM(B179:B180)</f>
        <v>350</v>
      </c>
      <c r="C182" s="61">
        <f>SUM(C179:C180)</f>
        <v>250</v>
      </c>
      <c r="D182" s="47" t="str">
        <f>IF(C182&gt;B182,"Over Budget","Within Budget")</f>
        <v>Within Budget</v>
      </c>
      <c r="E182" s="130" t="b">
        <f>IF(D182="Over Budget",C182-B182)</f>
        <v>0</v>
      </c>
      <c r="F182" s="61">
        <f>SUM(F179:F180)</f>
        <v>350</v>
      </c>
      <c r="G182" s="61">
        <f>SUM(G179:G180)</f>
        <v>349.55</v>
      </c>
      <c r="H182" s="47" t="str">
        <f>IF(G182&gt;F182,"Over Budget","Within Budget")</f>
        <v>Within Budget</v>
      </c>
      <c r="I182" s="130" t="b">
        <f t="shared" ref="I182" si="204">IF(H182="Over Budget",G182-F182)</f>
        <v>0</v>
      </c>
      <c r="J182" s="61">
        <f>SUM(J179:J180)</f>
        <v>350</v>
      </c>
      <c r="K182" s="61">
        <f>SUM(K179:K180)</f>
        <v>349</v>
      </c>
      <c r="L182" s="47" t="str">
        <f>IF(K182&gt;J182,"Over Budget","Within Budget")</f>
        <v>Within Budget</v>
      </c>
      <c r="M182" s="130" t="b">
        <f t="shared" si="149"/>
        <v>0</v>
      </c>
      <c r="N182" s="189">
        <f>SUM(N179:N181)</f>
        <v>333</v>
      </c>
      <c r="O182" s="38">
        <f>SUM(O179:O180)</f>
        <v>332.5</v>
      </c>
      <c r="P182" s="47" t="str">
        <f>IF(O182&gt;N182,"Over Budget","Within Budget")</f>
        <v>Within Budget</v>
      </c>
      <c r="Q182" s="185" t="b">
        <f t="shared" ref="Q182" si="205">IF(P182="Over Budget",O182-N182)</f>
        <v>0</v>
      </c>
      <c r="R182" s="189">
        <f t="shared" ref="R182:S182" si="206">SUM(R179:R180)</f>
        <v>333</v>
      </c>
      <c r="S182" s="226">
        <f t="shared" si="206"/>
        <v>125</v>
      </c>
      <c r="T182" s="47" t="str">
        <f>IF(S182&gt;R182,"Over Budget","Within Budget")</f>
        <v>Within Budget</v>
      </c>
      <c r="U182" s="183">
        <f t="shared" si="150"/>
        <v>208</v>
      </c>
      <c r="V182" s="189">
        <f t="shared" ref="V182:W182" si="207">SUM(V179:V180)</f>
        <v>208</v>
      </c>
      <c r="W182" s="189">
        <f t="shared" si="207"/>
        <v>0</v>
      </c>
      <c r="X182" s="47" t="str">
        <f t="shared" ref="X182" si="208">IF(W182&gt;V182,"Over Budget","Within Budget")</f>
        <v>Within Budget</v>
      </c>
      <c r="Y182" s="15" t="s">
        <v>113</v>
      </c>
    </row>
    <row r="183" spans="1:25" x14ac:dyDescent="0.25">
      <c r="A183" s="82"/>
      <c r="B183" s="56"/>
      <c r="C183" s="56"/>
      <c r="D183" s="8"/>
      <c r="E183" s="11"/>
      <c r="F183" s="56"/>
      <c r="G183" s="56"/>
      <c r="H183" s="8"/>
      <c r="I183" s="11"/>
      <c r="J183" s="56"/>
      <c r="K183" s="56"/>
      <c r="L183" s="8"/>
      <c r="M183" s="114"/>
      <c r="N183" s="181"/>
      <c r="O183" s="25"/>
      <c r="U183" s="183">
        <f t="shared" si="150"/>
        <v>0</v>
      </c>
      <c r="Y183" s="8"/>
    </row>
    <row r="184" spans="1:25" x14ac:dyDescent="0.25">
      <c r="A184" s="86" t="s">
        <v>327</v>
      </c>
      <c r="B184" s="63">
        <v>16040</v>
      </c>
      <c r="C184" s="63">
        <v>16040</v>
      </c>
      <c r="D184" s="47" t="str">
        <f>IF(C184&gt;B184,"Over Budget","Within Budget")</f>
        <v>Within Budget</v>
      </c>
      <c r="E184" s="130" t="b">
        <f>IF(D184="Over Budget",C184-B184)</f>
        <v>0</v>
      </c>
      <c r="F184" s="63">
        <v>26040</v>
      </c>
      <c r="G184" s="63">
        <v>16150</v>
      </c>
      <c r="H184" s="47" t="str">
        <f>IF(G184&gt;F184,"Over Budget","Within Budget")</f>
        <v>Within Budget</v>
      </c>
      <c r="I184" s="130" t="b">
        <f t="shared" ref="I184" si="209">IF(H184="Over Budget",G184-F184)</f>
        <v>0</v>
      </c>
      <c r="J184" s="63">
        <v>20000</v>
      </c>
      <c r="K184" s="63">
        <v>19200</v>
      </c>
      <c r="L184" t="str">
        <f>IF(K184&gt;J184,"Over Budget","Within Budget")</f>
        <v>Within Budget</v>
      </c>
      <c r="M184" s="130" t="b">
        <f t="shared" si="149"/>
        <v>0</v>
      </c>
      <c r="N184" s="189">
        <v>6000</v>
      </c>
      <c r="O184" s="38">
        <v>6000</v>
      </c>
      <c r="P184" s="47" t="str">
        <f>IF(O184&gt;N184,"Over Budget","Within Budget")</f>
        <v>Within Budget</v>
      </c>
      <c r="Q184" s="185" t="b">
        <f t="shared" ref="Q184" si="210">IF(P184="Over Budget",O184-N184)</f>
        <v>0</v>
      </c>
      <c r="R184" s="204">
        <v>10000</v>
      </c>
      <c r="S184" s="230">
        <v>10000</v>
      </c>
      <c r="T184" s="47" t="str">
        <f>IF(S184&gt;R184,"Over Budget","Within Budget")</f>
        <v>Within Budget</v>
      </c>
      <c r="U184" s="183">
        <f t="shared" si="150"/>
        <v>0</v>
      </c>
      <c r="V184" s="204">
        <v>5000</v>
      </c>
      <c r="W184" s="204"/>
      <c r="X184" s="47" t="str">
        <f t="shared" ref="X184:X186" si="211">IF(W184&gt;V184,"Over Budget","Within Budget")</f>
        <v>Within Budget</v>
      </c>
      <c r="Y184" s="16" t="s">
        <v>114</v>
      </c>
    </row>
    <row r="185" spans="1:25" x14ac:dyDescent="0.25">
      <c r="A185" s="82"/>
      <c r="B185" s="56"/>
      <c r="C185" s="56"/>
      <c r="D185" s="8"/>
      <c r="E185" s="11"/>
      <c r="F185" s="56"/>
      <c r="G185" s="56"/>
      <c r="H185" s="8"/>
      <c r="I185" s="11"/>
      <c r="J185" s="56"/>
      <c r="K185" s="56"/>
      <c r="L185" s="53"/>
      <c r="M185" s="114"/>
      <c r="N185" s="181"/>
      <c r="O185" s="25"/>
      <c r="U185" s="183">
        <f t="shared" si="150"/>
        <v>0</v>
      </c>
      <c r="X185" s="47"/>
      <c r="Y185" s="8"/>
    </row>
    <row r="186" spans="1:25" x14ac:dyDescent="0.25">
      <c r="A186" s="86" t="s">
        <v>328</v>
      </c>
      <c r="B186" s="63">
        <v>2500</v>
      </c>
      <c r="C186" s="63">
        <v>2500</v>
      </c>
      <c r="D186" s="47" t="str">
        <f>IF(C186&gt;B186,"Over Budget","Within Budget")</f>
        <v>Within Budget</v>
      </c>
      <c r="E186" s="130" t="b">
        <f>IF(D186="Over Budget",C186-B186)</f>
        <v>0</v>
      </c>
      <c r="F186" s="63">
        <v>2500</v>
      </c>
      <c r="G186" s="63">
        <v>0</v>
      </c>
      <c r="H186" s="47" t="str">
        <f>IF(G186&gt;F186,"Over Budget","Within Budget")</f>
        <v>Within Budget</v>
      </c>
      <c r="I186" s="130" t="b">
        <f t="shared" ref="I186" si="212">IF(H186="Over Budget",G186-F186)</f>
        <v>0</v>
      </c>
      <c r="J186" s="63">
        <v>2500</v>
      </c>
      <c r="K186" s="63">
        <v>0</v>
      </c>
      <c r="L186" s="47" t="str">
        <f>IF(K186&gt;J186,"Over Budget","Within Budget")</f>
        <v>Within Budget</v>
      </c>
      <c r="M186" s="130" t="b">
        <f t="shared" si="149"/>
        <v>0</v>
      </c>
      <c r="N186" s="189">
        <v>0</v>
      </c>
      <c r="O186" s="38">
        <v>0</v>
      </c>
      <c r="P186" s="47" t="str">
        <f>IF(O186&gt;N186,"Over Budget","Within Budget")</f>
        <v>Within Budget</v>
      </c>
      <c r="Q186" s="185" t="b">
        <f t="shared" ref="Q186" si="213">IF(P186="Over Budget",O186-N186)</f>
        <v>0</v>
      </c>
      <c r="R186" s="204">
        <v>2500</v>
      </c>
      <c r="S186" s="230">
        <v>900</v>
      </c>
      <c r="T186" s="47" t="str">
        <f>IF(S186&gt;R186,"Over Budget","Within Budget")</f>
        <v>Within Budget</v>
      </c>
      <c r="U186" s="183">
        <f t="shared" si="150"/>
        <v>1600</v>
      </c>
      <c r="V186">
        <v>2500</v>
      </c>
      <c r="X186" s="47" t="str">
        <f t="shared" si="211"/>
        <v>Within Budget</v>
      </c>
      <c r="Y186" s="16" t="s">
        <v>115</v>
      </c>
    </row>
    <row r="187" spans="1:25" ht="15.75" thickBot="1" x14ac:dyDescent="0.3">
      <c r="A187" s="82"/>
      <c r="B187" s="56"/>
      <c r="C187" s="56"/>
      <c r="D187" s="54"/>
      <c r="E187" s="148"/>
      <c r="F187" s="56"/>
      <c r="G187" s="56"/>
      <c r="H187" s="54"/>
      <c r="I187" s="148"/>
      <c r="J187" s="56"/>
      <c r="K187" s="56"/>
      <c r="L187" s="54"/>
      <c r="M187" s="145"/>
      <c r="N187" s="181"/>
      <c r="O187" s="25"/>
      <c r="P187" s="49"/>
      <c r="Q187" s="190"/>
      <c r="R187" s="206"/>
      <c r="S187" s="234"/>
      <c r="T187" s="49"/>
      <c r="U187" s="183">
        <f t="shared" si="150"/>
        <v>0</v>
      </c>
      <c r="Y187" s="8"/>
    </row>
    <row r="188" spans="1:25" ht="15.75" thickBot="1" x14ac:dyDescent="0.3">
      <c r="A188" s="104"/>
      <c r="B188" s="66">
        <f>SUM(B186,B184,B182,B177,B171,B165,B160,B154,B148,B142,B140,B129)</f>
        <v>641327.25</v>
      </c>
      <c r="C188" s="92">
        <f>SUM(C186,C184,C182,C177,C171,C165,C160,C154,C148,C142,C140,C129)</f>
        <v>653817.99</v>
      </c>
      <c r="D188" s="97" t="str">
        <f>IF(C188&gt;B188,"Over Budget","Within Budget")</f>
        <v>Over Budget</v>
      </c>
      <c r="E188" s="145">
        <f>IF(D188="Over Budget",C188-B188)</f>
        <v>12490.739999999991</v>
      </c>
      <c r="F188" s="66">
        <f>SUM(F186,F184,F182,F177,F171,F165,F160,F154,F148,F142,F140,F129)</f>
        <v>704602</v>
      </c>
      <c r="G188" s="66">
        <f>SUM(G186,G184,G182,G177,G171,G165,G160,G154,G148,G142,G140,G129)</f>
        <v>697158.424</v>
      </c>
      <c r="H188" s="1" t="str">
        <f>IF(G188&gt;F188,"Over Budget","Within Budget")</f>
        <v>Within Budget</v>
      </c>
      <c r="I188" s="144" t="b">
        <f t="shared" ref="I188" si="214">IF(H188="Over Budget",G188-F188)</f>
        <v>0</v>
      </c>
      <c r="J188" s="66">
        <f>SUM(J186,J184,J182,J177,J171,J165,J160,J154,J148,J142,J140,J129)</f>
        <v>721041</v>
      </c>
      <c r="K188" s="66">
        <f>SUM(K186,K184,K182,K177,K171,K165,K160,K154,K148,K142,K140,K129)</f>
        <v>686248.74999999988</v>
      </c>
      <c r="L188" s="1" t="str">
        <f>IF(K188&gt;J188,"Over Budget","Within Budget")</f>
        <v>Within Budget</v>
      </c>
      <c r="M188" s="144" t="b">
        <f t="shared" si="149"/>
        <v>0</v>
      </c>
      <c r="N188" s="205">
        <f>SUM(N186+N184+N182+N177+N171+N165+N160+N154+N148+N142+N140+N129)</f>
        <v>683264.65999999992</v>
      </c>
      <c r="O188" s="39">
        <f>SUM(O186+O184+O182+O177+O171+O165+O160+O154+O148+O142+O140+O129)</f>
        <v>674967.29</v>
      </c>
      <c r="P188" s="2" t="str">
        <f>IF(O188&gt;N188,"Over Budget","Within Budget")</f>
        <v>Within Budget</v>
      </c>
      <c r="Q188" s="191" t="b">
        <f t="shared" ref="Q188" si="215">IF(P188="Over Budget",O188-N188)</f>
        <v>0</v>
      </c>
      <c r="R188" s="221">
        <f t="shared" ref="R188:S188" si="216">SUM(R186+R184+R182+R177+R171+R165+R160+R154+R148+R142+R140+R129)</f>
        <v>633448.72</v>
      </c>
      <c r="S188" s="235">
        <f t="shared" si="216"/>
        <v>636902.27</v>
      </c>
      <c r="T188" s="97" t="str">
        <f>IF(S188&gt;R188,"Over Budget","Within Budget")</f>
        <v>Over Budget</v>
      </c>
      <c r="U188" s="184">
        <f t="shared" si="150"/>
        <v>-3453.5500000000466</v>
      </c>
      <c r="V188" s="205">
        <f t="shared" ref="V188:W188" si="217">SUM(V186+V184+V182+V177+V171+V165+V160+V154+V148+V142+V140+V129)</f>
        <v>806505</v>
      </c>
      <c r="W188" s="205">
        <f t="shared" si="217"/>
        <v>0</v>
      </c>
      <c r="X188" s="47" t="str">
        <f t="shared" ref="X188" si="218">IF(W188&gt;V188,"Over Budget","Within Budget")</f>
        <v>Within Budget</v>
      </c>
      <c r="Y188" s="27" t="s">
        <v>116</v>
      </c>
    </row>
    <row r="189" spans="1:25" x14ac:dyDescent="0.25">
      <c r="A189" s="82"/>
      <c r="B189" s="56"/>
      <c r="C189" s="56"/>
      <c r="D189" s="9"/>
      <c r="E189" s="11"/>
      <c r="F189" s="56"/>
      <c r="G189" s="56"/>
      <c r="H189" s="9"/>
      <c r="I189" s="11"/>
      <c r="J189" s="56"/>
      <c r="K189" s="56"/>
      <c r="L189" s="9"/>
      <c r="M189" s="114"/>
      <c r="N189" s="181"/>
      <c r="O189" s="25"/>
      <c r="U189" s="183">
        <f t="shared" si="150"/>
        <v>0</v>
      </c>
      <c r="Y189" s="9"/>
    </row>
    <row r="190" spans="1:25" x14ac:dyDescent="0.25">
      <c r="A190" s="82"/>
      <c r="B190" s="59"/>
      <c r="C190" s="59"/>
      <c r="D190" s="10"/>
      <c r="E190" s="112"/>
      <c r="F190" s="59"/>
      <c r="G190" s="59"/>
      <c r="H190" s="10"/>
      <c r="I190" s="112"/>
      <c r="J190" s="59"/>
      <c r="K190" s="59"/>
      <c r="L190" s="10"/>
      <c r="M190" s="114"/>
      <c r="N190" s="181"/>
      <c r="O190" s="25"/>
      <c r="U190" s="183">
        <f t="shared" si="150"/>
        <v>0</v>
      </c>
      <c r="Y190" s="10" t="s">
        <v>117</v>
      </c>
    </row>
    <row r="191" spans="1:25" x14ac:dyDescent="0.25">
      <c r="A191" s="82"/>
      <c r="B191" s="56"/>
      <c r="C191" s="56"/>
      <c r="D191" s="9"/>
      <c r="E191" s="11"/>
      <c r="F191" s="56"/>
      <c r="G191" s="56"/>
      <c r="H191" s="9"/>
      <c r="I191" s="11"/>
      <c r="J191" s="56"/>
      <c r="K191" s="56"/>
      <c r="L191" s="9"/>
      <c r="M191" s="114"/>
      <c r="N191" s="181"/>
      <c r="O191" s="25"/>
      <c r="U191" s="183">
        <f t="shared" si="150"/>
        <v>0</v>
      </c>
      <c r="Y191" s="9"/>
    </row>
    <row r="192" spans="1:25" x14ac:dyDescent="0.25">
      <c r="A192" s="82"/>
      <c r="B192" s="68"/>
      <c r="C192" s="68"/>
      <c r="D192" s="28"/>
      <c r="E192" s="119"/>
      <c r="F192" s="68"/>
      <c r="G192" s="68"/>
      <c r="H192" s="28"/>
      <c r="I192" s="119"/>
      <c r="J192" s="68"/>
      <c r="K192" s="68"/>
      <c r="L192" s="28"/>
      <c r="M192" s="114"/>
      <c r="N192" s="181"/>
      <c r="O192" s="25"/>
      <c r="U192" s="183">
        <f t="shared" si="150"/>
        <v>0</v>
      </c>
      <c r="Y192" s="28" t="s">
        <v>118</v>
      </c>
    </row>
    <row r="193" spans="1:25" x14ac:dyDescent="0.25">
      <c r="A193" s="84" t="s">
        <v>457</v>
      </c>
      <c r="B193" s="56"/>
      <c r="C193" s="89">
        <v>2373356.3199999998</v>
      </c>
      <c r="D193" s="46" t="str">
        <f t="shared" ref="D193:D198" si="219">IF(C193&gt;B193,"Over Budget","Within Budget")</f>
        <v>Over Budget</v>
      </c>
      <c r="E193" s="114">
        <f t="shared" ref="E193:E198" si="220">IF(D193="Over Budget",C193-B193)</f>
        <v>2373356.3199999998</v>
      </c>
      <c r="F193" s="56">
        <v>0</v>
      </c>
      <c r="G193" s="56">
        <v>0</v>
      </c>
      <c r="H193" t="str">
        <f t="shared" ref="H193:H198" si="221">IF(G193&gt;F193,"Over Budget","Within Budget")</f>
        <v>Within Budget</v>
      </c>
      <c r="I193" s="124" t="b">
        <f t="shared" ref="I193:I198" si="222">IF(H193="Over Budget",G193-F193)</f>
        <v>0</v>
      </c>
      <c r="J193" s="56">
        <v>0</v>
      </c>
      <c r="K193" s="56">
        <v>0</v>
      </c>
      <c r="L193" t="str">
        <f t="shared" ref="L193:L198" si="223">IF(K193&gt;J193,"Over Budget","Within Budget")</f>
        <v>Within Budget</v>
      </c>
      <c r="M193" s="124" t="b">
        <f t="shared" ref="M193:M198" si="224">IF(L193="Over Budget",K193-J193)</f>
        <v>0</v>
      </c>
      <c r="N193" s="181"/>
      <c r="O193" s="25"/>
      <c r="P193" t="str">
        <f t="shared" ref="P193:P198" si="225">IF(O193&gt;N193,"Over Budget","Within Budget")</f>
        <v>Within Budget</v>
      </c>
      <c r="Q193" s="183" t="b">
        <f t="shared" ref="Q193:Q198" si="226">IF(P193="Over Budget",O193-N193)</f>
        <v>0</v>
      </c>
      <c r="R193" s="178">
        <v>0</v>
      </c>
      <c r="T193" t="str">
        <f t="shared" ref="T193:T198" si="227">IF(S193&gt;R193,"Over Budget","Within Budget")</f>
        <v>Within Budget</v>
      </c>
      <c r="U193" s="183">
        <f t="shared" si="150"/>
        <v>0</v>
      </c>
      <c r="X193" t="str">
        <f t="shared" ref="X193:X198" si="228">IF(W193&gt;V193,"Over Budget","Within Budget")</f>
        <v>Within Budget</v>
      </c>
      <c r="Y193" s="8" t="s">
        <v>458</v>
      </c>
    </row>
    <row r="194" spans="1:25" x14ac:dyDescent="0.25">
      <c r="A194" s="84" t="s">
        <v>329</v>
      </c>
      <c r="B194" s="56">
        <v>1500</v>
      </c>
      <c r="C194" s="56">
        <v>1500</v>
      </c>
      <c r="D194" t="str">
        <f t="shared" si="219"/>
        <v>Within Budget</v>
      </c>
      <c r="E194" s="124" t="b">
        <f t="shared" si="220"/>
        <v>0</v>
      </c>
      <c r="F194" s="56">
        <v>1500</v>
      </c>
      <c r="G194" s="56">
        <v>750</v>
      </c>
      <c r="H194" t="str">
        <f t="shared" si="221"/>
        <v>Within Budget</v>
      </c>
      <c r="I194" s="124" t="b">
        <f t="shared" si="222"/>
        <v>0</v>
      </c>
      <c r="J194" s="56">
        <v>1500</v>
      </c>
      <c r="K194" s="56">
        <v>1500</v>
      </c>
      <c r="L194" t="str">
        <f t="shared" si="223"/>
        <v>Within Budget</v>
      </c>
      <c r="M194" s="124" t="b">
        <f t="shared" si="224"/>
        <v>0</v>
      </c>
      <c r="N194" s="181">
        <v>1500</v>
      </c>
      <c r="O194" s="25">
        <v>1375</v>
      </c>
      <c r="P194" t="str">
        <f t="shared" si="225"/>
        <v>Within Budget</v>
      </c>
      <c r="Q194" s="183" t="b">
        <f t="shared" si="226"/>
        <v>0</v>
      </c>
      <c r="R194" s="178">
        <v>1500</v>
      </c>
      <c r="S194" s="224">
        <v>1000</v>
      </c>
      <c r="T194" t="str">
        <f t="shared" si="227"/>
        <v>Within Budget</v>
      </c>
      <c r="U194" s="183">
        <f t="shared" si="150"/>
        <v>500</v>
      </c>
      <c r="V194">
        <v>1500</v>
      </c>
      <c r="X194" t="str">
        <f t="shared" si="228"/>
        <v>Within Budget</v>
      </c>
      <c r="Y194" s="8" t="s">
        <v>119</v>
      </c>
    </row>
    <row r="195" spans="1:25" x14ac:dyDescent="0.25">
      <c r="A195" s="84" t="s">
        <v>330</v>
      </c>
      <c r="B195" s="56">
        <v>1000</v>
      </c>
      <c r="C195" s="89">
        <v>1250</v>
      </c>
      <c r="D195" s="46" t="str">
        <f t="shared" si="219"/>
        <v>Over Budget</v>
      </c>
      <c r="E195" s="114">
        <f t="shared" si="220"/>
        <v>250</v>
      </c>
      <c r="F195" s="56">
        <v>1000</v>
      </c>
      <c r="G195" s="56">
        <v>875</v>
      </c>
      <c r="H195" t="str">
        <f t="shared" si="221"/>
        <v>Within Budget</v>
      </c>
      <c r="I195" s="124" t="b">
        <f t="shared" si="222"/>
        <v>0</v>
      </c>
      <c r="J195" s="56">
        <v>1000</v>
      </c>
      <c r="K195" s="56">
        <v>1000</v>
      </c>
      <c r="L195" t="str">
        <f t="shared" si="223"/>
        <v>Within Budget</v>
      </c>
      <c r="M195" s="124" t="b">
        <f t="shared" si="224"/>
        <v>0</v>
      </c>
      <c r="N195" s="181">
        <v>1000</v>
      </c>
      <c r="O195" s="25">
        <v>1000</v>
      </c>
      <c r="P195" t="str">
        <f t="shared" si="225"/>
        <v>Within Budget</v>
      </c>
      <c r="Q195" s="183" t="b">
        <f t="shared" si="226"/>
        <v>0</v>
      </c>
      <c r="R195" s="178">
        <v>1000</v>
      </c>
      <c r="S195" s="224">
        <v>750</v>
      </c>
      <c r="T195" t="str">
        <f t="shared" si="227"/>
        <v>Within Budget</v>
      </c>
      <c r="U195" s="183">
        <f t="shared" si="150"/>
        <v>250</v>
      </c>
      <c r="V195">
        <v>1000</v>
      </c>
      <c r="X195" t="str">
        <f t="shared" si="228"/>
        <v>Within Budget</v>
      </c>
      <c r="Y195" s="8" t="s">
        <v>120</v>
      </c>
    </row>
    <row r="196" spans="1:25" x14ac:dyDescent="0.25">
      <c r="A196" s="84" t="s">
        <v>331</v>
      </c>
      <c r="B196" s="56">
        <v>1558015</v>
      </c>
      <c r="C196" s="56">
        <v>1558015</v>
      </c>
      <c r="D196" t="str">
        <f t="shared" si="219"/>
        <v>Within Budget</v>
      </c>
      <c r="E196" s="124" t="b">
        <f t="shared" si="220"/>
        <v>0</v>
      </c>
      <c r="F196" s="56">
        <v>1606609</v>
      </c>
      <c r="G196" s="56">
        <v>1606609</v>
      </c>
      <c r="H196" t="str">
        <f t="shared" si="221"/>
        <v>Within Budget</v>
      </c>
      <c r="I196" s="124" t="b">
        <f t="shared" si="222"/>
        <v>0</v>
      </c>
      <c r="J196" s="56">
        <v>1637821</v>
      </c>
      <c r="K196" s="56">
        <v>1637617</v>
      </c>
      <c r="L196" t="str">
        <f t="shared" si="223"/>
        <v>Within Budget</v>
      </c>
      <c r="M196" s="124" t="b">
        <f t="shared" si="224"/>
        <v>0</v>
      </c>
      <c r="N196" s="181">
        <v>1674861</v>
      </c>
      <c r="O196" s="25">
        <v>1674861</v>
      </c>
      <c r="P196" t="str">
        <f t="shared" si="225"/>
        <v>Within Budget</v>
      </c>
      <c r="Q196" s="183" t="b">
        <f t="shared" si="226"/>
        <v>0</v>
      </c>
      <c r="R196" s="178">
        <v>1748474</v>
      </c>
      <c r="S196" s="224">
        <v>1748474</v>
      </c>
      <c r="T196" t="str">
        <f t="shared" si="227"/>
        <v>Within Budget</v>
      </c>
      <c r="U196" s="183">
        <f t="shared" si="150"/>
        <v>0</v>
      </c>
      <c r="V196">
        <v>1736598</v>
      </c>
      <c r="X196" t="str">
        <f t="shared" si="228"/>
        <v>Within Budget</v>
      </c>
      <c r="Y196" s="8" t="s">
        <v>121</v>
      </c>
    </row>
    <row r="197" spans="1:25" x14ac:dyDescent="0.25">
      <c r="A197" s="84" t="s">
        <v>332</v>
      </c>
      <c r="B197" s="56">
        <v>82793</v>
      </c>
      <c r="C197" s="56">
        <v>82793</v>
      </c>
      <c r="D197" t="str">
        <f t="shared" si="219"/>
        <v>Within Budget</v>
      </c>
      <c r="E197" s="124" t="b">
        <f t="shared" si="220"/>
        <v>0</v>
      </c>
      <c r="F197" s="56">
        <v>77968</v>
      </c>
      <c r="G197" s="56">
        <v>77968</v>
      </c>
      <c r="H197" t="str">
        <f t="shared" si="221"/>
        <v>Within Budget</v>
      </c>
      <c r="I197" s="124" t="b">
        <f t="shared" si="222"/>
        <v>0</v>
      </c>
      <c r="J197" s="56">
        <v>70509</v>
      </c>
      <c r="K197" s="56">
        <v>70509</v>
      </c>
      <c r="L197" t="str">
        <f t="shared" si="223"/>
        <v>Within Budget</v>
      </c>
      <c r="M197" s="124" t="b">
        <f t="shared" si="224"/>
        <v>0</v>
      </c>
      <c r="N197" s="181">
        <v>59358</v>
      </c>
      <c r="O197" s="25">
        <v>59358</v>
      </c>
      <c r="P197" t="str">
        <f t="shared" si="225"/>
        <v>Within Budget</v>
      </c>
      <c r="Q197" s="183" t="b">
        <f t="shared" si="226"/>
        <v>0</v>
      </c>
      <c r="R197" s="178">
        <v>63926</v>
      </c>
      <c r="S197" s="224">
        <v>63926</v>
      </c>
      <c r="T197" t="str">
        <f t="shared" si="227"/>
        <v>Within Budget</v>
      </c>
      <c r="U197" s="183">
        <f t="shared" si="150"/>
        <v>0</v>
      </c>
      <c r="V197">
        <v>50325</v>
      </c>
      <c r="X197" t="str">
        <f t="shared" si="228"/>
        <v>Within Budget</v>
      </c>
      <c r="Y197" s="8" t="s">
        <v>122</v>
      </c>
    </row>
    <row r="198" spans="1:25" x14ac:dyDescent="0.25">
      <c r="A198" s="84" t="s">
        <v>333</v>
      </c>
      <c r="B198" s="56">
        <v>3016976</v>
      </c>
      <c r="C198" s="56">
        <v>664046.31000000006</v>
      </c>
      <c r="D198" t="str">
        <f t="shared" si="219"/>
        <v>Within Budget</v>
      </c>
      <c r="E198" s="124" t="b">
        <f t="shared" si="220"/>
        <v>0</v>
      </c>
      <c r="F198" s="56">
        <v>3067233</v>
      </c>
      <c r="G198" s="56">
        <v>2913292.98</v>
      </c>
      <c r="H198" t="str">
        <f t="shared" si="221"/>
        <v>Within Budget</v>
      </c>
      <c r="I198" s="124" t="b">
        <f t="shared" si="222"/>
        <v>0</v>
      </c>
      <c r="J198" s="56">
        <v>3187823</v>
      </c>
      <c r="K198" s="56">
        <v>3067790.18</v>
      </c>
      <c r="L198" t="str">
        <f t="shared" si="223"/>
        <v>Within Budget</v>
      </c>
      <c r="M198" s="124" t="b">
        <f t="shared" si="224"/>
        <v>0</v>
      </c>
      <c r="N198" s="181">
        <v>3146409</v>
      </c>
      <c r="O198" s="25">
        <v>3048468.88</v>
      </c>
      <c r="P198" t="str">
        <f t="shared" si="225"/>
        <v>Within Budget</v>
      </c>
      <c r="Q198" s="183" t="b">
        <f t="shared" si="226"/>
        <v>0</v>
      </c>
      <c r="R198" s="178">
        <v>3228636</v>
      </c>
      <c r="S198" s="224">
        <v>3050731.72</v>
      </c>
      <c r="T198" t="str">
        <f t="shared" si="227"/>
        <v>Within Budget</v>
      </c>
      <c r="U198" s="183">
        <f t="shared" si="150"/>
        <v>177904.2799999998</v>
      </c>
      <c r="V198">
        <v>3328482</v>
      </c>
      <c r="X198" t="str">
        <f t="shared" si="228"/>
        <v>Within Budget</v>
      </c>
      <c r="Y198" s="8" t="s">
        <v>123</v>
      </c>
    </row>
    <row r="199" spans="1:25" ht="15.75" thickBot="1" x14ac:dyDescent="0.3">
      <c r="A199" s="82"/>
      <c r="B199" s="56"/>
      <c r="C199" s="56"/>
      <c r="D199" s="80"/>
      <c r="E199" s="148"/>
      <c r="F199" s="56"/>
      <c r="G199" s="56"/>
      <c r="H199" s="80"/>
      <c r="I199" s="148"/>
      <c r="J199" s="56"/>
      <c r="K199" s="56"/>
      <c r="L199" s="80"/>
      <c r="M199" s="145"/>
      <c r="N199" s="181"/>
      <c r="O199" s="25"/>
      <c r="P199" s="1"/>
      <c r="Q199" s="190"/>
      <c r="T199" s="1"/>
      <c r="U199" s="183">
        <f t="shared" si="150"/>
        <v>0</v>
      </c>
      <c r="Y199" s="8"/>
    </row>
    <row r="200" spans="1:25" ht="15.75" thickBot="1" x14ac:dyDescent="0.3">
      <c r="A200" s="104"/>
      <c r="B200" s="66">
        <f>SUM(B193:B198)</f>
        <v>4660284</v>
      </c>
      <c r="C200" s="92">
        <f>SUM(C193:C198)</f>
        <v>4680960.63</v>
      </c>
      <c r="D200" s="93" t="str">
        <f>IF(C200&gt;B200,"Over Budget","Within Budget")</f>
        <v>Over Budget</v>
      </c>
      <c r="E200" s="145">
        <f>IF(D200="Over Budget",C200-B200)</f>
        <v>20676.629999999888</v>
      </c>
      <c r="F200" s="66">
        <f>SUM(F193:F198)</f>
        <v>4754310</v>
      </c>
      <c r="G200" s="66">
        <f>SUM(G193:G198)</f>
        <v>4599494.9800000004</v>
      </c>
      <c r="H200" s="77" t="str">
        <f>IF(G200&gt;F200,"Over Budget","Within Budget")</f>
        <v>Within Budget</v>
      </c>
      <c r="I200" s="144" t="b">
        <f t="shared" ref="I200" si="229">IF(H200="Over Budget",G200-F200)</f>
        <v>0</v>
      </c>
      <c r="J200" s="66">
        <f>SUM(J193:J198)</f>
        <v>4898653</v>
      </c>
      <c r="K200" s="66">
        <f>SUM(K193:K198)</f>
        <v>4778416.18</v>
      </c>
      <c r="L200" s="77" t="str">
        <f>IF(K200&gt;J200,"Over Budget","Within Budget")</f>
        <v>Within Budget</v>
      </c>
      <c r="M200" s="144" t="b">
        <f t="shared" si="149"/>
        <v>0</v>
      </c>
      <c r="N200" s="207">
        <f>SUM(N193:N199)</f>
        <v>4883128</v>
      </c>
      <c r="O200" s="40">
        <f>SUM(O193:O199)</f>
        <v>4785062.88</v>
      </c>
      <c r="P200" s="1" t="str">
        <f>IF(O200&gt;N200,"Over Budget","Within Budget")</f>
        <v>Within Budget</v>
      </c>
      <c r="Q200" s="191" t="b">
        <f t="shared" ref="Q200" si="230">IF(P200="Over Budget",O200-N200)</f>
        <v>0</v>
      </c>
      <c r="R200" s="207">
        <f t="shared" ref="R200:S200" si="231">SUM(R193:R199)</f>
        <v>5043536</v>
      </c>
      <c r="S200" s="236">
        <f t="shared" si="231"/>
        <v>4864881.7200000007</v>
      </c>
      <c r="T200" s="1" t="str">
        <f>IF(S200&gt;R200,"Over Budget","Within Budget")</f>
        <v>Within Budget</v>
      </c>
      <c r="U200" s="183">
        <f t="shared" si="150"/>
        <v>178654.27999999933</v>
      </c>
      <c r="V200" s="207">
        <f t="shared" ref="V200:W200" si="232">SUM(V193:V199)</f>
        <v>5117905</v>
      </c>
      <c r="W200" s="207">
        <f t="shared" si="232"/>
        <v>0</v>
      </c>
      <c r="X200" s="47" t="str">
        <f t="shared" ref="X200" si="233">IF(W200&gt;V200,"Over Budget","Within Budget")</f>
        <v>Within Budget</v>
      </c>
      <c r="Y200" s="27" t="s">
        <v>124</v>
      </c>
    </row>
    <row r="201" spans="1:25" ht="15.75" thickBot="1" x14ac:dyDescent="0.3">
      <c r="A201" s="83"/>
      <c r="B201" s="62"/>
      <c r="C201" s="62"/>
      <c r="D201" s="17"/>
      <c r="E201" s="116"/>
      <c r="F201" s="62"/>
      <c r="G201" s="62"/>
      <c r="H201" s="17"/>
      <c r="I201" s="116"/>
      <c r="J201" s="62"/>
      <c r="K201" s="62"/>
      <c r="L201" s="17"/>
      <c r="M201" s="114"/>
      <c r="N201" s="187"/>
      <c r="O201" s="146"/>
      <c r="U201" s="183">
        <f t="shared" si="150"/>
        <v>0</v>
      </c>
      <c r="Y201" s="17"/>
    </row>
    <row r="202" spans="1:25" x14ac:dyDescent="0.25">
      <c r="A202" s="83"/>
      <c r="B202" s="59"/>
      <c r="C202" s="59"/>
      <c r="D202" s="10"/>
      <c r="E202" s="112"/>
      <c r="F202" s="59"/>
      <c r="G202" s="59"/>
      <c r="H202" s="10"/>
      <c r="I202" s="112"/>
      <c r="J202" s="59"/>
      <c r="K202" s="59"/>
      <c r="L202" s="10"/>
      <c r="M202" s="114"/>
      <c r="N202" s="187"/>
      <c r="O202" s="18"/>
      <c r="U202" s="183">
        <f t="shared" ref="U202:U265" si="234">R202-S202</f>
        <v>0</v>
      </c>
      <c r="Y202" s="10" t="s">
        <v>125</v>
      </c>
    </row>
    <row r="203" spans="1:25" x14ac:dyDescent="0.25">
      <c r="A203" s="83"/>
      <c r="B203" s="59"/>
      <c r="C203" s="59"/>
      <c r="D203" s="10"/>
      <c r="E203" s="112"/>
      <c r="F203" s="59"/>
      <c r="G203" s="59"/>
      <c r="H203" s="10"/>
      <c r="I203" s="112"/>
      <c r="J203" s="59"/>
      <c r="K203" s="59"/>
      <c r="L203" s="10"/>
      <c r="M203" s="114"/>
      <c r="N203" s="187"/>
      <c r="O203" s="18"/>
      <c r="U203" s="183">
        <f t="shared" si="234"/>
        <v>0</v>
      </c>
      <c r="Y203" s="10"/>
    </row>
    <row r="204" spans="1:25" x14ac:dyDescent="0.25">
      <c r="A204" s="83"/>
      <c r="B204" s="59"/>
      <c r="C204" s="59"/>
      <c r="D204" s="10"/>
      <c r="E204" s="112"/>
      <c r="F204" s="59"/>
      <c r="G204" s="59"/>
      <c r="H204" s="10"/>
      <c r="I204" s="112"/>
      <c r="J204" s="59"/>
      <c r="K204" s="59"/>
      <c r="L204" s="10"/>
      <c r="M204" s="114"/>
      <c r="N204" s="187"/>
      <c r="O204" s="18"/>
      <c r="U204" s="183">
        <f t="shared" si="234"/>
        <v>0</v>
      </c>
      <c r="Y204" s="10" t="s">
        <v>126</v>
      </c>
    </row>
    <row r="205" spans="1:25" x14ac:dyDescent="0.25">
      <c r="A205" s="84" t="s">
        <v>344</v>
      </c>
      <c r="B205" s="56">
        <v>20000</v>
      </c>
      <c r="C205" s="89">
        <v>20535.5</v>
      </c>
      <c r="D205" s="46" t="str">
        <f t="shared" ref="D205:D217" si="235">IF(C205&gt;B205,"Over Budget","Within Budget")</f>
        <v>Over Budget</v>
      </c>
      <c r="E205" s="114">
        <f t="shared" ref="E205:E217" si="236">IF(D205="Over Budget",C205-B205)</f>
        <v>535.5</v>
      </c>
      <c r="F205" s="56">
        <v>20000</v>
      </c>
      <c r="G205" s="56">
        <v>18287.53</v>
      </c>
      <c r="H205" t="str">
        <f t="shared" ref="H205:H217" si="237">IF(G205&gt;F205,"Over Budget","Within Budget")</f>
        <v>Within Budget</v>
      </c>
      <c r="I205" s="124" t="b">
        <f t="shared" ref="I205:I217" si="238">IF(H205="Over Budget",G205-F205)</f>
        <v>0</v>
      </c>
      <c r="J205" s="56">
        <v>20000</v>
      </c>
      <c r="K205" s="56">
        <v>16092.06</v>
      </c>
      <c r="L205" t="str">
        <f t="shared" ref="L205:L217" si="239">IF(K205&gt;J205,"Over Budget","Within Budget")</f>
        <v>Within Budget</v>
      </c>
      <c r="M205" s="124" t="b">
        <f t="shared" ref="M205:M217" si="240">IF(L205="Over Budget",K205-J205)</f>
        <v>0</v>
      </c>
      <c r="N205" s="181">
        <v>20000</v>
      </c>
      <c r="O205" s="25">
        <v>15452.54</v>
      </c>
      <c r="P205" t="str">
        <f t="shared" ref="P205:P217" si="241">IF(O205&gt;N205,"Over Budget","Within Budget")</f>
        <v>Within Budget</v>
      </c>
      <c r="Q205" s="183" t="b">
        <f t="shared" ref="Q205:Q217" si="242">IF(P205="Over Budget",O205-N205)</f>
        <v>0</v>
      </c>
      <c r="R205" s="192">
        <v>20000</v>
      </c>
      <c r="S205" s="225">
        <v>23266.28</v>
      </c>
      <c r="T205" s="46" t="str">
        <f t="shared" ref="T205:T217" si="243">IF(S205&gt;R205,"Over Budget","Within Budget")</f>
        <v>Over Budget</v>
      </c>
      <c r="U205" s="184">
        <f t="shared" si="234"/>
        <v>-3266.2799999999988</v>
      </c>
      <c r="V205">
        <v>36000</v>
      </c>
      <c r="X205" t="str">
        <f>IF(W205&gt;V205,"Over Budget","Within Budget")</f>
        <v>Within Budget</v>
      </c>
      <c r="Y205" s="8" t="s">
        <v>127</v>
      </c>
    </row>
    <row r="206" spans="1:25" x14ac:dyDescent="0.25">
      <c r="A206" s="84" t="s">
        <v>345</v>
      </c>
      <c r="B206" s="56">
        <v>26820</v>
      </c>
      <c r="C206" s="56">
        <v>16897.3</v>
      </c>
      <c r="D206" t="str">
        <f t="shared" si="235"/>
        <v>Within Budget</v>
      </c>
      <c r="E206" s="124" t="b">
        <f t="shared" si="236"/>
        <v>0</v>
      </c>
      <c r="F206" s="56">
        <v>26820</v>
      </c>
      <c r="G206" s="56">
        <v>19642.45</v>
      </c>
      <c r="H206" t="str">
        <f t="shared" si="237"/>
        <v>Within Budget</v>
      </c>
      <c r="I206" s="124" t="b">
        <f t="shared" si="238"/>
        <v>0</v>
      </c>
      <c r="J206" s="56">
        <v>26820</v>
      </c>
      <c r="K206" s="56">
        <v>11866.04</v>
      </c>
      <c r="L206" t="str">
        <f t="shared" si="239"/>
        <v>Within Budget</v>
      </c>
      <c r="M206" s="124" t="b">
        <f t="shared" si="240"/>
        <v>0</v>
      </c>
      <c r="N206" s="181">
        <v>25039</v>
      </c>
      <c r="O206" s="25">
        <v>11553.34</v>
      </c>
      <c r="P206" t="str">
        <f t="shared" si="241"/>
        <v>Within Budget</v>
      </c>
      <c r="Q206" s="183" t="b">
        <f t="shared" si="242"/>
        <v>0</v>
      </c>
      <c r="R206" s="178">
        <v>25039</v>
      </c>
      <c r="S206" s="224">
        <v>19045.25</v>
      </c>
      <c r="T206" t="str">
        <f t="shared" si="243"/>
        <v>Within Budget</v>
      </c>
      <c r="U206" s="183">
        <f t="shared" si="234"/>
        <v>5993.75</v>
      </c>
      <c r="V206">
        <v>25039</v>
      </c>
      <c r="X206" t="str">
        <f t="shared" ref="X206:X217" si="244">IF(W206&gt;V206,"Over Budget","Within Budget")</f>
        <v>Within Budget</v>
      </c>
      <c r="Y206" s="8" t="s">
        <v>128</v>
      </c>
    </row>
    <row r="207" spans="1:25" x14ac:dyDescent="0.25">
      <c r="A207" s="84" t="s">
        <v>334</v>
      </c>
      <c r="B207" s="56">
        <v>55455.360000000001</v>
      </c>
      <c r="C207" s="89">
        <v>60468.800000000003</v>
      </c>
      <c r="D207" s="46" t="str">
        <f t="shared" si="235"/>
        <v>Over Budget</v>
      </c>
      <c r="E207" s="114">
        <f t="shared" si="236"/>
        <v>5013.4400000000023</v>
      </c>
      <c r="F207" s="56">
        <v>56842</v>
      </c>
      <c r="G207" s="56">
        <v>54971.35</v>
      </c>
      <c r="H207" t="str">
        <f t="shared" si="237"/>
        <v>Within Budget</v>
      </c>
      <c r="I207" s="124" t="b">
        <f t="shared" si="238"/>
        <v>0</v>
      </c>
      <c r="J207" s="56">
        <v>62500</v>
      </c>
      <c r="K207" s="89">
        <v>65000</v>
      </c>
      <c r="L207" s="46" t="str">
        <f t="shared" si="239"/>
        <v>Over Budget</v>
      </c>
      <c r="M207" s="114">
        <f t="shared" si="240"/>
        <v>2500</v>
      </c>
      <c r="N207" s="181">
        <v>66300</v>
      </c>
      <c r="O207" s="25">
        <v>66300</v>
      </c>
      <c r="P207" t="str">
        <f t="shared" si="241"/>
        <v>Within Budget</v>
      </c>
      <c r="Q207" s="183" t="b">
        <f t="shared" si="242"/>
        <v>0</v>
      </c>
      <c r="R207" s="178">
        <v>67163</v>
      </c>
      <c r="S207" s="224">
        <v>67163</v>
      </c>
      <c r="T207" t="str">
        <f t="shared" si="243"/>
        <v>Within Budget</v>
      </c>
      <c r="U207" s="183">
        <f t="shared" si="234"/>
        <v>0</v>
      </c>
      <c r="V207">
        <v>71126</v>
      </c>
      <c r="X207" t="str">
        <f t="shared" si="244"/>
        <v>Within Budget</v>
      </c>
      <c r="Y207" s="8" t="s">
        <v>129</v>
      </c>
    </row>
    <row r="208" spans="1:25" x14ac:dyDescent="0.25">
      <c r="A208" s="84" t="s">
        <v>335</v>
      </c>
      <c r="B208" s="56">
        <v>81979.44</v>
      </c>
      <c r="C208" s="56">
        <v>75667.199999999997</v>
      </c>
      <c r="D208" t="str">
        <f t="shared" si="235"/>
        <v>Within Budget</v>
      </c>
      <c r="E208" s="124" t="b">
        <f t="shared" si="236"/>
        <v>0</v>
      </c>
      <c r="F208" s="56">
        <v>84029</v>
      </c>
      <c r="G208" s="89">
        <v>84924.72</v>
      </c>
      <c r="H208" s="46" t="str">
        <f t="shared" si="237"/>
        <v>Over Budget</v>
      </c>
      <c r="I208" s="114">
        <f t="shared" si="238"/>
        <v>895.72000000000116</v>
      </c>
      <c r="J208" s="56">
        <v>86130</v>
      </c>
      <c r="K208" s="89">
        <v>86608.8</v>
      </c>
      <c r="L208" s="46" t="str">
        <f t="shared" si="239"/>
        <v>Over Budget</v>
      </c>
      <c r="M208" s="114">
        <f t="shared" si="240"/>
        <v>478.80000000000291</v>
      </c>
      <c r="N208" s="181">
        <v>87852.6</v>
      </c>
      <c r="O208" s="44">
        <v>88244.76</v>
      </c>
      <c r="P208" s="46" t="str">
        <f t="shared" si="241"/>
        <v>Over Budget</v>
      </c>
      <c r="Q208" s="184">
        <f t="shared" si="242"/>
        <v>392.15999999998894</v>
      </c>
      <c r="R208" s="192">
        <v>107058</v>
      </c>
      <c r="S208" s="225">
        <v>107572.3</v>
      </c>
      <c r="T208" s="46" t="str">
        <f t="shared" si="243"/>
        <v>Over Budget</v>
      </c>
      <c r="U208" s="184">
        <f t="shared" si="234"/>
        <v>-514.30000000000291</v>
      </c>
      <c r="V208">
        <v>156139</v>
      </c>
      <c r="X208" t="str">
        <f t="shared" si="244"/>
        <v>Within Budget</v>
      </c>
      <c r="Y208" s="8" t="s">
        <v>130</v>
      </c>
    </row>
    <row r="209" spans="1:25" x14ac:dyDescent="0.25">
      <c r="A209" s="84" t="s">
        <v>336</v>
      </c>
      <c r="B209" s="56">
        <v>5352.96</v>
      </c>
      <c r="C209" s="56">
        <v>4369.72</v>
      </c>
      <c r="D209" t="str">
        <f t="shared" si="235"/>
        <v>Within Budget</v>
      </c>
      <c r="E209" s="124" t="b">
        <f t="shared" si="236"/>
        <v>0</v>
      </c>
      <c r="F209" s="56">
        <v>5487</v>
      </c>
      <c r="G209" s="56">
        <v>4827.1499999999996</v>
      </c>
      <c r="H209" t="str">
        <f t="shared" si="237"/>
        <v>Within Budget</v>
      </c>
      <c r="I209" s="124" t="b">
        <f t="shared" si="238"/>
        <v>0</v>
      </c>
      <c r="J209" s="56">
        <v>5625</v>
      </c>
      <c r="K209" s="56">
        <v>4060.93</v>
      </c>
      <c r="L209" t="str">
        <f t="shared" si="239"/>
        <v>Within Budget</v>
      </c>
      <c r="M209" s="124" t="b">
        <f t="shared" si="240"/>
        <v>0</v>
      </c>
      <c r="N209" s="181">
        <v>5839.5</v>
      </c>
      <c r="O209" s="25">
        <v>4460.63</v>
      </c>
      <c r="P209" t="str">
        <f t="shared" si="241"/>
        <v>Within Budget</v>
      </c>
      <c r="Q209" s="183" t="b">
        <f t="shared" si="242"/>
        <v>0</v>
      </c>
      <c r="R209" s="178">
        <v>6424</v>
      </c>
      <c r="S209" s="224">
        <v>2119.12</v>
      </c>
      <c r="T209" t="str">
        <f t="shared" si="243"/>
        <v>Within Budget</v>
      </c>
      <c r="U209" s="183">
        <f t="shared" si="234"/>
        <v>4304.88</v>
      </c>
      <c r="V209">
        <v>6803</v>
      </c>
      <c r="X209" t="str">
        <f t="shared" si="244"/>
        <v>Within Budget</v>
      </c>
      <c r="Y209" s="8" t="s">
        <v>131</v>
      </c>
    </row>
    <row r="210" spans="1:25" x14ac:dyDescent="0.25">
      <c r="A210" s="84" t="s">
        <v>337</v>
      </c>
      <c r="B210" s="56">
        <v>18842.46</v>
      </c>
      <c r="C210" s="89">
        <v>22044.959999999999</v>
      </c>
      <c r="D210" s="46" t="str">
        <f t="shared" si="235"/>
        <v>Over Budget</v>
      </c>
      <c r="E210" s="114">
        <f t="shared" si="236"/>
        <v>3202.5</v>
      </c>
      <c r="F210" s="56">
        <v>19314</v>
      </c>
      <c r="G210" s="89">
        <v>22228.32</v>
      </c>
      <c r="H210" s="46" t="str">
        <f t="shared" si="237"/>
        <v>Over Budget</v>
      </c>
      <c r="I210" s="114">
        <f t="shared" si="238"/>
        <v>2914.3199999999997</v>
      </c>
      <c r="J210" s="56">
        <v>19797</v>
      </c>
      <c r="K210" s="89">
        <v>23601.599999999999</v>
      </c>
      <c r="L210" s="46" t="str">
        <f t="shared" si="239"/>
        <v>Over Budget</v>
      </c>
      <c r="M210" s="114">
        <f t="shared" si="240"/>
        <v>3804.5999999999985</v>
      </c>
      <c r="N210" s="181">
        <v>20746.8</v>
      </c>
      <c r="O210" s="44">
        <v>23638.1</v>
      </c>
      <c r="P210" s="46" t="str">
        <f t="shared" si="241"/>
        <v>Over Budget</v>
      </c>
      <c r="Q210" s="184">
        <f t="shared" si="242"/>
        <v>2891.2999999999993</v>
      </c>
      <c r="R210" s="178">
        <v>29640</v>
      </c>
      <c r="S210" s="224">
        <v>28661.68</v>
      </c>
      <c r="T210" t="str">
        <f t="shared" si="243"/>
        <v>Within Budget</v>
      </c>
      <c r="U210" s="183">
        <f t="shared" si="234"/>
        <v>978.31999999999971</v>
      </c>
      <c r="V210">
        <v>31389</v>
      </c>
      <c r="X210" t="str">
        <f t="shared" si="244"/>
        <v>Within Budget</v>
      </c>
      <c r="Y210" s="8" t="s">
        <v>132</v>
      </c>
    </row>
    <row r="211" spans="1:25" x14ac:dyDescent="0.25">
      <c r="A211" s="84" t="s">
        <v>338</v>
      </c>
      <c r="B211" s="56">
        <v>3570</v>
      </c>
      <c r="C211" s="56">
        <v>0</v>
      </c>
      <c r="D211" t="str">
        <f t="shared" si="235"/>
        <v>Within Budget</v>
      </c>
      <c r="E211" s="124" t="b">
        <f t="shared" si="236"/>
        <v>0</v>
      </c>
      <c r="F211" s="56">
        <v>3750</v>
      </c>
      <c r="G211" s="56">
        <v>0</v>
      </c>
      <c r="H211" t="str">
        <f t="shared" si="237"/>
        <v>Within Budget</v>
      </c>
      <c r="I211" s="124" t="b">
        <f t="shared" si="238"/>
        <v>0</v>
      </c>
      <c r="J211" s="56">
        <v>3570</v>
      </c>
      <c r="K211" s="56">
        <v>0</v>
      </c>
      <c r="L211" t="str">
        <f t="shared" si="239"/>
        <v>Within Budget</v>
      </c>
      <c r="M211" s="124" t="b">
        <f t="shared" si="240"/>
        <v>0</v>
      </c>
      <c r="N211" s="212">
        <v>2417.4</v>
      </c>
      <c r="O211" s="25">
        <v>0</v>
      </c>
      <c r="P211" t="str">
        <f t="shared" si="241"/>
        <v>Within Budget</v>
      </c>
      <c r="Q211" s="183" t="b">
        <f t="shared" si="242"/>
        <v>0</v>
      </c>
      <c r="R211" s="178">
        <v>2400</v>
      </c>
      <c r="S211" s="224">
        <v>360</v>
      </c>
      <c r="T211" t="str">
        <f t="shared" si="243"/>
        <v>Within Budget</v>
      </c>
      <c r="U211" s="183">
        <f t="shared" si="234"/>
        <v>2040</v>
      </c>
      <c r="V211">
        <v>2400</v>
      </c>
      <c r="X211" t="str">
        <f t="shared" si="244"/>
        <v>Within Budget</v>
      </c>
      <c r="Y211" s="8" t="s">
        <v>133</v>
      </c>
    </row>
    <row r="212" spans="1:25" x14ac:dyDescent="0.25">
      <c r="A212" s="84" t="s">
        <v>339</v>
      </c>
      <c r="B212" s="56">
        <v>14851.2</v>
      </c>
      <c r="C212" s="56">
        <v>12662.04</v>
      </c>
      <c r="D212" t="str">
        <f t="shared" si="235"/>
        <v>Within Budget</v>
      </c>
      <c r="E212" s="124" t="b">
        <f t="shared" si="236"/>
        <v>0</v>
      </c>
      <c r="F212" s="56">
        <v>15222</v>
      </c>
      <c r="G212" s="126">
        <v>8781.6200000000008</v>
      </c>
      <c r="H212" t="str">
        <f t="shared" si="237"/>
        <v>Within Budget</v>
      </c>
      <c r="I212" s="124" t="b">
        <f t="shared" si="238"/>
        <v>0</v>
      </c>
      <c r="J212" s="56">
        <v>16400</v>
      </c>
      <c r="K212" s="56">
        <v>3682.12</v>
      </c>
      <c r="L212" t="str">
        <f t="shared" si="239"/>
        <v>Within Budget</v>
      </c>
      <c r="M212" s="124" t="b">
        <f t="shared" si="240"/>
        <v>0</v>
      </c>
      <c r="N212" s="181">
        <v>2142</v>
      </c>
      <c r="O212" s="25">
        <v>2139.2600000000002</v>
      </c>
      <c r="P212" t="str">
        <f t="shared" si="241"/>
        <v>Within Budget</v>
      </c>
      <c r="Q212" s="183" t="b">
        <f t="shared" si="242"/>
        <v>0</v>
      </c>
      <c r="R212" s="178">
        <v>17650</v>
      </c>
      <c r="S212" s="224">
        <v>11720.59</v>
      </c>
      <c r="T212" t="str">
        <f t="shared" si="243"/>
        <v>Within Budget</v>
      </c>
      <c r="U212" s="183">
        <f t="shared" si="234"/>
        <v>5929.41</v>
      </c>
      <c r="V212">
        <v>10000</v>
      </c>
      <c r="X212" t="str">
        <f t="shared" si="244"/>
        <v>Within Budget</v>
      </c>
      <c r="Y212" s="8" t="s">
        <v>134</v>
      </c>
    </row>
    <row r="213" spans="1:25" x14ac:dyDescent="0.25">
      <c r="A213" s="84" t="s">
        <v>340</v>
      </c>
      <c r="B213" s="56">
        <v>60600</v>
      </c>
      <c r="C213" s="56">
        <v>219144.65</v>
      </c>
      <c r="D213" s="46" t="str">
        <f t="shared" si="235"/>
        <v>Over Budget</v>
      </c>
      <c r="E213" s="114">
        <f t="shared" si="236"/>
        <v>158544.65</v>
      </c>
      <c r="F213" s="56">
        <v>67897.05</v>
      </c>
      <c r="G213" s="56">
        <v>49027.77</v>
      </c>
      <c r="H213" t="str">
        <f t="shared" si="237"/>
        <v>Within Budget</v>
      </c>
      <c r="I213" s="124" t="b">
        <f t="shared" si="238"/>
        <v>0</v>
      </c>
      <c r="J213" s="56">
        <v>62100</v>
      </c>
      <c r="K213" s="56">
        <v>34782.410000000003</v>
      </c>
      <c r="L213" t="str">
        <f t="shared" si="239"/>
        <v>Within Budget</v>
      </c>
      <c r="M213" s="124" t="b">
        <f t="shared" si="240"/>
        <v>0</v>
      </c>
      <c r="N213" s="212">
        <v>62100</v>
      </c>
      <c r="O213" s="44">
        <v>65804.100000000006</v>
      </c>
      <c r="P213" s="46" t="str">
        <f t="shared" si="241"/>
        <v>Over Budget</v>
      </c>
      <c r="Q213" s="184">
        <f t="shared" si="242"/>
        <v>3704.1000000000058</v>
      </c>
      <c r="R213" s="178">
        <v>60300</v>
      </c>
      <c r="S213" s="224">
        <v>56300</v>
      </c>
      <c r="T213" t="str">
        <f t="shared" si="243"/>
        <v>Within Budget</v>
      </c>
      <c r="U213" s="183">
        <f t="shared" si="234"/>
        <v>4000</v>
      </c>
      <c r="V213">
        <v>60300</v>
      </c>
      <c r="X213" t="str">
        <f t="shared" si="244"/>
        <v>Within Budget</v>
      </c>
      <c r="Y213" s="8" t="s">
        <v>135</v>
      </c>
    </row>
    <row r="214" spans="1:25" x14ac:dyDescent="0.25">
      <c r="A214" s="84" t="s">
        <v>341</v>
      </c>
      <c r="B214" s="75"/>
      <c r="C214" s="56"/>
      <c r="D214" t="str">
        <f t="shared" si="235"/>
        <v>Within Budget</v>
      </c>
      <c r="E214" s="124" t="b">
        <f t="shared" si="236"/>
        <v>0</v>
      </c>
      <c r="F214" s="56">
        <v>8000</v>
      </c>
      <c r="G214" s="56">
        <v>7468.95</v>
      </c>
      <c r="H214" t="str">
        <f t="shared" si="237"/>
        <v>Within Budget</v>
      </c>
      <c r="I214" s="124" t="b">
        <f t="shared" si="238"/>
        <v>0</v>
      </c>
      <c r="J214" s="56">
        <v>9000</v>
      </c>
      <c r="K214" s="56">
        <v>8637.5400000000009</v>
      </c>
      <c r="L214" t="str">
        <f t="shared" si="239"/>
        <v>Within Budget</v>
      </c>
      <c r="M214" s="124" t="b">
        <f t="shared" si="240"/>
        <v>0</v>
      </c>
      <c r="N214" s="181">
        <v>9000</v>
      </c>
      <c r="O214" s="25">
        <v>8873.6200000000008</v>
      </c>
      <c r="P214" t="str">
        <f t="shared" si="241"/>
        <v>Within Budget</v>
      </c>
      <c r="Q214" s="183" t="b">
        <f t="shared" si="242"/>
        <v>0</v>
      </c>
      <c r="R214" s="192">
        <v>10800</v>
      </c>
      <c r="S214" s="225">
        <v>13095.24</v>
      </c>
      <c r="T214" s="46" t="str">
        <f t="shared" si="243"/>
        <v>Over Budget</v>
      </c>
      <c r="U214" s="184">
        <f t="shared" si="234"/>
        <v>-2295.2399999999998</v>
      </c>
      <c r="V214">
        <v>10800</v>
      </c>
      <c r="X214" t="str">
        <f t="shared" si="244"/>
        <v>Within Budget</v>
      </c>
      <c r="Y214" s="8" t="s">
        <v>459</v>
      </c>
    </row>
    <row r="215" spans="1:25" x14ac:dyDescent="0.25">
      <c r="A215" s="84" t="s">
        <v>342</v>
      </c>
      <c r="B215" s="56">
        <v>930</v>
      </c>
      <c r="C215" s="56">
        <v>125</v>
      </c>
      <c r="D215" t="str">
        <f t="shared" si="235"/>
        <v>Within Budget</v>
      </c>
      <c r="E215" s="124" t="b">
        <f t="shared" si="236"/>
        <v>0</v>
      </c>
      <c r="F215" s="56">
        <v>930</v>
      </c>
      <c r="G215" s="56">
        <v>560</v>
      </c>
      <c r="H215" t="str">
        <f t="shared" si="237"/>
        <v>Within Budget</v>
      </c>
      <c r="I215" s="124" t="b">
        <f t="shared" si="238"/>
        <v>0</v>
      </c>
      <c r="J215" s="56">
        <v>930</v>
      </c>
      <c r="K215" s="56">
        <v>610</v>
      </c>
      <c r="L215" t="str">
        <f t="shared" si="239"/>
        <v>Within Budget</v>
      </c>
      <c r="M215" s="124" t="b">
        <f t="shared" si="240"/>
        <v>0</v>
      </c>
      <c r="N215" s="181">
        <v>1</v>
      </c>
      <c r="O215" s="25">
        <v>0</v>
      </c>
      <c r="P215" t="str">
        <f t="shared" si="241"/>
        <v>Within Budget</v>
      </c>
      <c r="Q215" s="183" t="b">
        <f t="shared" si="242"/>
        <v>0</v>
      </c>
      <c r="R215" s="178">
        <v>900</v>
      </c>
      <c r="S215" s="224">
        <v>265</v>
      </c>
      <c r="T215" t="str">
        <f t="shared" si="243"/>
        <v>Within Budget</v>
      </c>
      <c r="U215" s="183">
        <f t="shared" si="234"/>
        <v>635</v>
      </c>
      <c r="V215">
        <v>1200</v>
      </c>
      <c r="X215" t="str">
        <f t="shared" si="244"/>
        <v>Within Budget</v>
      </c>
      <c r="Y215" s="8" t="s">
        <v>138</v>
      </c>
    </row>
    <row r="216" spans="1:25" x14ac:dyDescent="0.25">
      <c r="A216" s="84" t="s">
        <v>343</v>
      </c>
      <c r="B216" s="56">
        <v>1600</v>
      </c>
      <c r="C216" s="56">
        <v>1600</v>
      </c>
      <c r="D216" t="str">
        <f t="shared" si="235"/>
        <v>Within Budget</v>
      </c>
      <c r="E216" s="124" t="b">
        <f t="shared" si="236"/>
        <v>0</v>
      </c>
      <c r="F216" s="56">
        <v>1600</v>
      </c>
      <c r="G216" s="56">
        <v>1476.89</v>
      </c>
      <c r="H216" t="str">
        <f t="shared" si="237"/>
        <v>Within Budget</v>
      </c>
      <c r="I216" s="124" t="b">
        <f t="shared" si="238"/>
        <v>0</v>
      </c>
      <c r="J216" s="56">
        <v>1600</v>
      </c>
      <c r="K216" s="56">
        <v>956.08</v>
      </c>
      <c r="L216" t="str">
        <f t="shared" si="239"/>
        <v>Within Budget</v>
      </c>
      <c r="M216" s="124" t="b">
        <f t="shared" si="240"/>
        <v>0</v>
      </c>
      <c r="N216" s="181">
        <v>1042</v>
      </c>
      <c r="O216" s="25">
        <v>1042</v>
      </c>
      <c r="P216" t="str">
        <f t="shared" si="241"/>
        <v>Within Budget</v>
      </c>
      <c r="Q216" s="183" t="b">
        <f t="shared" si="242"/>
        <v>0</v>
      </c>
      <c r="R216" s="178">
        <v>1600</v>
      </c>
      <c r="S216" s="224">
        <v>1219.8599999999999</v>
      </c>
      <c r="T216" t="str">
        <f t="shared" si="243"/>
        <v>Within Budget</v>
      </c>
      <c r="U216" s="183">
        <f t="shared" si="234"/>
        <v>380.1400000000001</v>
      </c>
      <c r="V216">
        <v>1600</v>
      </c>
      <c r="X216" t="str">
        <f t="shared" si="244"/>
        <v>Within Budget</v>
      </c>
      <c r="Y216" s="8" t="s">
        <v>139</v>
      </c>
    </row>
    <row r="217" spans="1:25" x14ac:dyDescent="0.25">
      <c r="A217" s="84" t="s">
        <v>460</v>
      </c>
      <c r="B217" s="56">
        <v>1</v>
      </c>
      <c r="C217" s="89">
        <v>8227.85</v>
      </c>
      <c r="D217" s="46" t="str">
        <f t="shared" si="235"/>
        <v>Over Budget</v>
      </c>
      <c r="E217" s="114">
        <f t="shared" si="236"/>
        <v>8226.85</v>
      </c>
      <c r="F217" s="56"/>
      <c r="G217" s="56">
        <v>0</v>
      </c>
      <c r="H217" t="str">
        <f t="shared" si="237"/>
        <v>Within Budget</v>
      </c>
      <c r="I217" s="124" t="b">
        <f t="shared" si="238"/>
        <v>0</v>
      </c>
      <c r="J217" s="56"/>
      <c r="K217" s="56"/>
      <c r="L217" t="str">
        <f t="shared" si="239"/>
        <v>Within Budget</v>
      </c>
      <c r="M217" s="124" t="b">
        <f t="shared" si="240"/>
        <v>0</v>
      </c>
      <c r="N217" s="181">
        <v>1</v>
      </c>
      <c r="O217" s="25">
        <v>0</v>
      </c>
      <c r="P217" t="str">
        <f t="shared" si="241"/>
        <v>Within Budget</v>
      </c>
      <c r="Q217" s="183" t="b">
        <f t="shared" si="242"/>
        <v>0</v>
      </c>
      <c r="R217" s="178">
        <v>1000</v>
      </c>
      <c r="S217" s="224">
        <v>1000</v>
      </c>
      <c r="T217" t="str">
        <f t="shared" si="243"/>
        <v>Within Budget</v>
      </c>
      <c r="U217" s="183">
        <f t="shared" si="234"/>
        <v>0</v>
      </c>
      <c r="V217">
        <v>1000</v>
      </c>
      <c r="X217" t="str">
        <f t="shared" si="244"/>
        <v>Within Budget</v>
      </c>
      <c r="Y217" s="8" t="s">
        <v>136</v>
      </c>
    </row>
    <row r="218" spans="1:25" x14ac:dyDescent="0.25">
      <c r="A218" s="82"/>
      <c r="B218" s="56"/>
      <c r="C218" s="56"/>
      <c r="D218" s="8"/>
      <c r="E218" s="127"/>
      <c r="F218" s="56"/>
      <c r="G218" s="56"/>
      <c r="H218" s="8"/>
      <c r="I218" s="11"/>
      <c r="J218" s="56"/>
      <c r="K218" s="56"/>
      <c r="L218" s="8"/>
      <c r="M218" s="114"/>
      <c r="N218" s="181"/>
      <c r="O218" s="25"/>
      <c r="U218" s="183">
        <f t="shared" si="234"/>
        <v>0</v>
      </c>
      <c r="Y218" s="8"/>
    </row>
    <row r="219" spans="1:25" x14ac:dyDescent="0.25">
      <c r="A219" s="101"/>
      <c r="B219" s="61">
        <f>SUM(B205:B217)</f>
        <v>290002.42</v>
      </c>
      <c r="C219" s="94">
        <f>SUM(C205:C218)</f>
        <v>441743.01999999996</v>
      </c>
      <c r="D219" s="48" t="str">
        <f>IF(C219&gt;B219,"Over Budget","Within Budget")</f>
        <v>Over Budget</v>
      </c>
      <c r="E219" s="129">
        <f>IF(D219="Over Budget",C219-B219)</f>
        <v>151740.59999999998</v>
      </c>
      <c r="F219" s="61">
        <f>SUM(F205:F217)</f>
        <v>309891.05</v>
      </c>
      <c r="G219" s="61">
        <f>SUM(G205:G217)</f>
        <v>272196.75</v>
      </c>
      <c r="H219" s="47" t="str">
        <f>IF(G219&gt;F219,"Over Budget","Within Budget")</f>
        <v>Within Budget</v>
      </c>
      <c r="I219" s="130" t="b">
        <f t="shared" ref="I219" si="245">IF(H219="Over Budget",G219-F219)</f>
        <v>0</v>
      </c>
      <c r="J219" s="61">
        <f>SUM(J205:J217)</f>
        <v>314472</v>
      </c>
      <c r="K219" s="61">
        <f>SUM(K205:K217)</f>
        <v>255897.58000000002</v>
      </c>
      <c r="L219" s="47" t="str">
        <f>IF(K219&gt;J219,"Over Budget","Within Budget")</f>
        <v>Within Budget</v>
      </c>
      <c r="M219" s="130" t="b">
        <f t="shared" ref="M219:M264" si="246">IF(L219="Over Budget",K219-J219)</f>
        <v>0</v>
      </c>
      <c r="N219" s="189">
        <f>SUM(N205:N218)</f>
        <v>302481.3</v>
      </c>
      <c r="O219" s="38">
        <f>SUM(O205:O218)</f>
        <v>287508.35000000003</v>
      </c>
      <c r="P219" s="47" t="str">
        <f>IF(O219&gt;N219,"Over Budget","Within Budget")</f>
        <v>Within Budget</v>
      </c>
      <c r="Q219" s="185" t="b">
        <f t="shared" ref="Q219" si="247">IF(P219="Over Budget",O219-N219)</f>
        <v>0</v>
      </c>
      <c r="R219" s="189">
        <f t="shared" ref="R219:S219" si="248">SUM(R205:R218)</f>
        <v>349974</v>
      </c>
      <c r="S219" s="226">
        <f t="shared" si="248"/>
        <v>331788.31999999995</v>
      </c>
      <c r="T219" s="47" t="str">
        <f>IF(S219&gt;R219,"Over Budget","Within Budget")</f>
        <v>Within Budget</v>
      </c>
      <c r="U219" s="183">
        <f t="shared" si="234"/>
        <v>18185.680000000051</v>
      </c>
      <c r="V219" s="189">
        <f t="shared" ref="V219:W219" si="249">SUM(V205:V218)</f>
        <v>413796</v>
      </c>
      <c r="W219" s="189">
        <f t="shared" si="249"/>
        <v>0</v>
      </c>
      <c r="X219" s="47" t="str">
        <f t="shared" ref="X219:X222" si="250">IF(W219&gt;V219,"Over Budget","Within Budget")</f>
        <v>Within Budget</v>
      </c>
      <c r="Y219" s="15" t="s">
        <v>140</v>
      </c>
    </row>
    <row r="220" spans="1:25" x14ac:dyDescent="0.25">
      <c r="A220" s="83"/>
      <c r="B220" s="59"/>
      <c r="C220" s="59"/>
      <c r="D220" s="19"/>
      <c r="E220" s="112"/>
      <c r="F220" s="59"/>
      <c r="G220" s="59"/>
      <c r="H220" s="19"/>
      <c r="I220" s="112"/>
      <c r="J220" s="59"/>
      <c r="K220" s="59"/>
      <c r="L220" s="19"/>
      <c r="M220" s="114"/>
      <c r="N220" s="187"/>
      <c r="O220" s="18"/>
      <c r="U220" s="183">
        <f t="shared" si="234"/>
        <v>0</v>
      </c>
      <c r="X220" s="136"/>
      <c r="Y220" s="19"/>
    </row>
    <row r="221" spans="1:25" x14ac:dyDescent="0.25">
      <c r="A221" s="84" t="s">
        <v>346</v>
      </c>
      <c r="B221" s="56"/>
      <c r="C221" s="56"/>
      <c r="D221" t="str">
        <f>IF(C221&gt;B221,"Over Budget","Within Budget")</f>
        <v>Within Budget</v>
      </c>
      <c r="E221" s="124" t="b">
        <f>IF(D221="Over Budget",C221-B221)</f>
        <v>0</v>
      </c>
      <c r="H221" s="46"/>
      <c r="I221" s="114"/>
      <c r="J221" s="56"/>
      <c r="K221" s="56"/>
      <c r="L221" t="str">
        <f>IF(K221&gt;J221,"Over Budget","Within Budget")</f>
        <v>Within Budget</v>
      </c>
      <c r="M221" s="124" t="b">
        <f t="shared" si="246"/>
        <v>0</v>
      </c>
      <c r="N221" s="181">
        <v>30600</v>
      </c>
      <c r="O221" s="25">
        <v>29658.74</v>
      </c>
      <c r="P221" t="str">
        <f>IF(O221&gt;N221,"Over Budget","Within Budget")</f>
        <v>Within Budget</v>
      </c>
      <c r="Q221" s="183" t="b">
        <f t="shared" ref="Q221:Q222" si="251">IF(P221="Over Budget",O221-N221)</f>
        <v>0</v>
      </c>
      <c r="R221" s="178">
        <v>30600</v>
      </c>
      <c r="S221" s="224">
        <v>30557.84</v>
      </c>
      <c r="T221" t="str">
        <f>IF(S221&gt;R221,"Over Budget","Within Budget")</f>
        <v>Within Budget</v>
      </c>
      <c r="U221" s="183">
        <f t="shared" si="234"/>
        <v>42.159999999999854</v>
      </c>
      <c r="V221">
        <v>32405</v>
      </c>
      <c r="X221" t="str">
        <f t="shared" si="250"/>
        <v>Within Budget</v>
      </c>
      <c r="Y221" s="8" t="s">
        <v>141</v>
      </c>
    </row>
    <row r="222" spans="1:25" x14ac:dyDescent="0.25">
      <c r="A222" s="84" t="s">
        <v>347</v>
      </c>
      <c r="B222" s="56">
        <v>75000</v>
      </c>
      <c r="C222" s="89">
        <v>128308.65</v>
      </c>
      <c r="D222" s="46" t="str">
        <f>IF(C222&gt;B222,"Over Budget","Within Budget")</f>
        <v>Over Budget</v>
      </c>
      <c r="E222" s="114">
        <f>IF(D222="Over Budget",C222-B222)</f>
        <v>53308.649999999994</v>
      </c>
      <c r="F222" s="56">
        <v>75000</v>
      </c>
      <c r="G222" s="89">
        <v>109609.86</v>
      </c>
      <c r="H222" s="46" t="str">
        <f>IF(G222&gt;F222,"Over Budget","Within Budget")</f>
        <v>Over Budget</v>
      </c>
      <c r="I222" s="114">
        <f t="shared" ref="I222" si="252">IF(H222="Over Budget",G222-F222)</f>
        <v>34609.86</v>
      </c>
      <c r="J222" s="56">
        <v>75000</v>
      </c>
      <c r="K222" s="56">
        <v>73325.5</v>
      </c>
      <c r="L222" t="str">
        <f>IF(K222&gt;J222,"Over Budget","Within Budget")</f>
        <v>Within Budget</v>
      </c>
      <c r="M222" s="124" t="b">
        <f t="shared" si="246"/>
        <v>0</v>
      </c>
      <c r="N222" s="181">
        <v>45000</v>
      </c>
      <c r="O222" s="25">
        <v>44692.9</v>
      </c>
      <c r="P222" t="str">
        <f>IF(O222&gt;N222,"Over Budget","Within Budget")</f>
        <v>Within Budget</v>
      </c>
      <c r="Q222" s="183" t="b">
        <f t="shared" si="251"/>
        <v>0</v>
      </c>
      <c r="R222" s="178">
        <v>45000</v>
      </c>
      <c r="S222" s="224">
        <v>53432.78</v>
      </c>
      <c r="T222" t="str">
        <f>IF(S222&gt;R222,"Over Budget","Within Budget")</f>
        <v>Over Budget</v>
      </c>
      <c r="U222" s="183">
        <f t="shared" si="234"/>
        <v>-8432.7799999999988</v>
      </c>
      <c r="V222">
        <v>45000</v>
      </c>
      <c r="X222" t="str">
        <f t="shared" si="250"/>
        <v>Within Budget</v>
      </c>
      <c r="Y222" s="8" t="s">
        <v>142</v>
      </c>
    </row>
    <row r="223" spans="1:25" x14ac:dyDescent="0.25">
      <c r="A223" s="82"/>
      <c r="B223" s="56"/>
      <c r="C223" s="56"/>
      <c r="D223" s="8"/>
      <c r="E223" s="11"/>
      <c r="F223" s="56"/>
      <c r="G223" s="56"/>
      <c r="H223" s="8"/>
      <c r="I223" s="11"/>
      <c r="J223" s="56"/>
      <c r="K223" s="56"/>
      <c r="L223" s="8"/>
      <c r="M223" s="114"/>
      <c r="N223" s="181"/>
      <c r="O223" s="25"/>
      <c r="U223" s="183">
        <f t="shared" si="234"/>
        <v>0</v>
      </c>
      <c r="Y223" s="8"/>
    </row>
    <row r="224" spans="1:25" x14ac:dyDescent="0.25">
      <c r="A224" s="103"/>
      <c r="B224" s="63">
        <f>SUM(B221:B222)</f>
        <v>75000</v>
      </c>
      <c r="C224" s="88">
        <f>SUM(C221:C222)</f>
        <v>128308.65</v>
      </c>
      <c r="D224" s="48" t="str">
        <f>IF(C224&gt;B224,"Over Budget","Within Budget")</f>
        <v>Over Budget</v>
      </c>
      <c r="E224" s="129">
        <f>IF(D224="Over Budget",C224-B224)</f>
        <v>53308.649999999994</v>
      </c>
      <c r="F224" s="63">
        <f>SUM(F222:F222)</f>
        <v>75000</v>
      </c>
      <c r="G224" s="88">
        <f>SUM(G222:G222)</f>
        <v>109609.86</v>
      </c>
      <c r="H224" s="48" t="str">
        <f>IF(G224&gt;F224,"Over Budget","Within Budget")</f>
        <v>Over Budget</v>
      </c>
      <c r="I224" s="129">
        <f t="shared" ref="I224" si="253">IF(H224="Over Budget",G224-F224)</f>
        <v>34609.86</v>
      </c>
      <c r="J224" s="63">
        <f>SUM(J221:J222)</f>
        <v>75000</v>
      </c>
      <c r="K224" s="63">
        <f>SUM(K221:K222)</f>
        <v>73325.5</v>
      </c>
      <c r="L224" s="47" t="str">
        <f>IF(K224&gt;J224,"Over Budget","Within Budget")</f>
        <v>Within Budget</v>
      </c>
      <c r="M224" s="130" t="b">
        <f t="shared" si="246"/>
        <v>0</v>
      </c>
      <c r="N224" s="189">
        <f>SUM(N221:N223)</f>
        <v>75600</v>
      </c>
      <c r="O224" s="38">
        <f>SUM(O221:O223)</f>
        <v>74351.64</v>
      </c>
      <c r="P224" s="47" t="str">
        <f>IF(O224&gt;N224,"Over Budget","Within Budget")</f>
        <v>Within Budget</v>
      </c>
      <c r="Q224" s="185" t="b">
        <f t="shared" ref="Q224" si="254">IF(P224="Over Budget",O224-N224)</f>
        <v>0</v>
      </c>
      <c r="R224" s="220">
        <f t="shared" ref="R224:S224" si="255">SUM(R221:R223)</f>
        <v>75600</v>
      </c>
      <c r="S224" s="233">
        <f t="shared" si="255"/>
        <v>83990.62</v>
      </c>
      <c r="T224" s="48" t="str">
        <f>IF(S224&gt;R224,"Over Budget","Within Budget")</f>
        <v>Over Budget</v>
      </c>
      <c r="U224" s="184">
        <f t="shared" si="234"/>
        <v>-8390.6199999999953</v>
      </c>
      <c r="V224" s="189">
        <f t="shared" ref="V224:W224" si="256">SUM(V221:V223)</f>
        <v>77405</v>
      </c>
      <c r="W224" s="189">
        <f t="shared" si="256"/>
        <v>0</v>
      </c>
      <c r="X224" s="47" t="str">
        <f t="shared" ref="X224:X232" si="257">IF(W224&gt;V224,"Over Budget","Within Budget")</f>
        <v>Within Budget</v>
      </c>
      <c r="Y224" s="16" t="s">
        <v>143</v>
      </c>
    </row>
    <row r="225" spans="1:25" x14ac:dyDescent="0.25">
      <c r="A225" s="82"/>
      <c r="B225" s="56"/>
      <c r="C225" s="56"/>
      <c r="D225" s="8"/>
      <c r="E225" s="11"/>
      <c r="F225" s="56"/>
      <c r="G225" s="56"/>
      <c r="H225" s="8"/>
      <c r="I225" s="11"/>
      <c r="J225" s="56"/>
      <c r="K225" s="56"/>
      <c r="L225" s="8"/>
      <c r="M225" s="114"/>
      <c r="N225" s="181"/>
      <c r="O225" s="25"/>
      <c r="U225" s="183">
        <f t="shared" si="234"/>
        <v>0</v>
      </c>
      <c r="X225" s="47"/>
      <c r="Y225" s="8"/>
    </row>
    <row r="226" spans="1:25" x14ac:dyDescent="0.25">
      <c r="A226" s="105" t="s">
        <v>246</v>
      </c>
      <c r="B226" s="63">
        <v>12500</v>
      </c>
      <c r="C226" s="88">
        <v>14839.81</v>
      </c>
      <c r="D226" s="48" t="str">
        <f>IF(C226&gt;B226,"Over Budget","Within Budget")</f>
        <v>Over Budget</v>
      </c>
      <c r="E226" s="129">
        <f>IF(D226="Over Budget",C226-B226)</f>
        <v>2339.8099999999995</v>
      </c>
      <c r="F226" s="63">
        <v>12500</v>
      </c>
      <c r="G226" s="88">
        <v>14232.92</v>
      </c>
      <c r="H226" s="48" t="str">
        <f>IF(G226&gt;F226,"Over Budget","Within Budget")</f>
        <v>Over Budget</v>
      </c>
      <c r="I226" s="129">
        <f t="shared" ref="I226" si="258">IF(H226="Over Budget",G226-F226)</f>
        <v>1732.92</v>
      </c>
      <c r="J226" s="63">
        <v>12500</v>
      </c>
      <c r="K226" s="88">
        <v>14784.07</v>
      </c>
      <c r="L226" s="48" t="str">
        <f>IF(K226&gt;J226,"Over Budget","Within Budget")</f>
        <v>Over Budget</v>
      </c>
      <c r="M226" s="129">
        <f t="shared" si="246"/>
        <v>2284.0699999999997</v>
      </c>
      <c r="N226" s="189">
        <v>15000</v>
      </c>
      <c r="O226" s="45">
        <v>16351.07</v>
      </c>
      <c r="P226" s="48" t="str">
        <f>IF(O226&gt;N226,"Over Budget","Within Budget")</f>
        <v>Over Budget</v>
      </c>
      <c r="Q226" s="186">
        <f t="shared" ref="Q226" si="259">IF(P226="Over Budget",O226-N226)</f>
        <v>1351.0699999999997</v>
      </c>
      <c r="R226" s="189">
        <v>15000</v>
      </c>
      <c r="S226" s="226">
        <v>16649.7</v>
      </c>
      <c r="T226" s="47" t="str">
        <f>IF(S226&gt;R226,"Over Budget","Within Budget")</f>
        <v>Over Budget</v>
      </c>
      <c r="U226" s="183">
        <f t="shared" si="234"/>
        <v>-1649.7000000000007</v>
      </c>
      <c r="V226">
        <v>17000</v>
      </c>
      <c r="X226" s="47" t="str">
        <f t="shared" si="257"/>
        <v>Within Budget</v>
      </c>
      <c r="Y226" s="16" t="s">
        <v>225</v>
      </c>
    </row>
    <row r="227" spans="1:25" x14ac:dyDescent="0.25">
      <c r="A227" s="82"/>
      <c r="B227" s="56"/>
      <c r="C227" s="56"/>
      <c r="D227" s="8"/>
      <c r="E227" s="11"/>
      <c r="F227" s="56"/>
      <c r="G227" s="56"/>
      <c r="H227" s="8"/>
      <c r="I227" s="11"/>
      <c r="J227" s="56"/>
      <c r="K227" s="56"/>
      <c r="L227" s="8"/>
      <c r="M227" s="114"/>
      <c r="N227" s="181"/>
      <c r="O227" s="25"/>
      <c r="U227" s="183">
        <f t="shared" si="234"/>
        <v>0</v>
      </c>
      <c r="X227" s="136"/>
      <c r="Y227" s="8"/>
    </row>
    <row r="228" spans="1:25" x14ac:dyDescent="0.25">
      <c r="A228" s="84" t="s">
        <v>348</v>
      </c>
      <c r="B228" s="56">
        <v>17723.52</v>
      </c>
      <c r="C228" s="56">
        <v>13520.05</v>
      </c>
      <c r="D228" t="str">
        <f>IF(C228&gt;B228,"Over Budget","Within Budget")</f>
        <v>Within Budget</v>
      </c>
      <c r="E228" s="124" t="b">
        <f t="shared" ref="E228:E233" si="260">IF(D228="Over Budget",C228-B228)</f>
        <v>0</v>
      </c>
      <c r="F228" s="56">
        <v>18167</v>
      </c>
      <c r="G228" s="56">
        <v>14842.84</v>
      </c>
      <c r="H228" t="str">
        <f>IF(G228&gt;F228,"Over Budget","Within Budget")</f>
        <v>Within Budget</v>
      </c>
      <c r="I228" s="124" t="b">
        <f>IF(H228="Over Budget",G228-F228)</f>
        <v>0</v>
      </c>
      <c r="J228" s="56">
        <v>18622</v>
      </c>
      <c r="K228" s="56">
        <v>16866.04</v>
      </c>
      <c r="L228" t="str">
        <f>IF(K228&gt;J228,"Over Budget","Within Budget")</f>
        <v>Within Budget</v>
      </c>
      <c r="M228" s="124" t="b">
        <f>IF(L228="Over Budget",K228-J228)</f>
        <v>0</v>
      </c>
      <c r="N228" s="181">
        <v>18994.439999999999</v>
      </c>
      <c r="O228" s="25">
        <v>16762.63</v>
      </c>
      <c r="P228" t="str">
        <f>IF(O228&gt;N228,"Over Budget","Within Budget")</f>
        <v>Within Budget</v>
      </c>
      <c r="Q228" s="183" t="b">
        <f>IF(P228="Over Budget",O228-N228)</f>
        <v>0</v>
      </c>
      <c r="R228" s="178">
        <v>18995</v>
      </c>
      <c r="S228" s="224">
        <v>17825.36</v>
      </c>
      <c r="T228" t="str">
        <f>IF(S228&gt;R228,"Over Budget","Within Budget")</f>
        <v>Within Budget</v>
      </c>
      <c r="U228" s="183">
        <f t="shared" si="234"/>
        <v>1169.6399999999994</v>
      </c>
      <c r="V228">
        <v>20116</v>
      </c>
      <c r="X228" t="str">
        <f t="shared" si="257"/>
        <v>Within Budget</v>
      </c>
      <c r="Y228" s="8" t="s">
        <v>144</v>
      </c>
    </row>
    <row r="229" spans="1:25" x14ac:dyDescent="0.25">
      <c r="A229" s="84" t="s">
        <v>349</v>
      </c>
      <c r="B229" s="60">
        <v>5183.6400000000003</v>
      </c>
      <c r="C229" s="90">
        <v>5192.1099999999997</v>
      </c>
      <c r="D229" s="46" t="str">
        <f>IF(C229&gt;B229,"Over Budget","Within Budget")</f>
        <v>Over Budget</v>
      </c>
      <c r="E229" s="114">
        <f t="shared" si="260"/>
        <v>8.4699999999993452</v>
      </c>
      <c r="F229" s="60">
        <v>5313</v>
      </c>
      <c r="G229" s="60">
        <v>4427.5</v>
      </c>
      <c r="H229" t="str">
        <f>IF(G229&gt;F229,"Over Budget","Within Budget")</f>
        <v>Within Budget</v>
      </c>
      <c r="I229" s="124" t="b">
        <f>IF(H229="Over Budget",G229-F229)</f>
        <v>0</v>
      </c>
      <c r="J229" s="60">
        <v>5446</v>
      </c>
      <c r="K229" s="60">
        <v>5446</v>
      </c>
      <c r="L229" t="str">
        <f>IF(K229&gt;J229,"Over Budget","Within Budget")</f>
        <v>Within Budget</v>
      </c>
      <c r="M229" s="124" t="b">
        <f>IF(L229="Over Budget",K229-J229)</f>
        <v>0</v>
      </c>
      <c r="N229" s="181">
        <v>5554.92</v>
      </c>
      <c r="O229" s="25">
        <v>5554.9</v>
      </c>
      <c r="P229" t="str">
        <f>IF(O229&gt;N229,"Over Budget","Within Budget")</f>
        <v>Within Budget</v>
      </c>
      <c r="Q229" s="183" t="b">
        <f>IF(P229="Over Budget",O229-N229)</f>
        <v>0</v>
      </c>
      <c r="R229" s="178">
        <v>5833</v>
      </c>
      <c r="S229" s="224">
        <v>5833</v>
      </c>
      <c r="T229" t="str">
        <f>IF(S229&gt;R229,"Over Budget","Within Budget")</f>
        <v>Within Budget</v>
      </c>
      <c r="U229" s="183">
        <f t="shared" si="234"/>
        <v>0</v>
      </c>
      <c r="V229">
        <v>6177</v>
      </c>
      <c r="X229" t="str">
        <f t="shared" si="257"/>
        <v>Within Budget</v>
      </c>
      <c r="Y229" s="13" t="s">
        <v>145</v>
      </c>
    </row>
    <row r="230" spans="1:25" x14ac:dyDescent="0.25">
      <c r="A230" s="84" t="s">
        <v>350</v>
      </c>
      <c r="B230" s="56">
        <v>6000</v>
      </c>
      <c r="C230" s="56">
        <v>5900.04</v>
      </c>
      <c r="D230" t="str">
        <f>IF(C230&gt;B230,"Over Budget","Within Budget")</f>
        <v>Within Budget</v>
      </c>
      <c r="E230" s="124" t="b">
        <f t="shared" si="260"/>
        <v>0</v>
      </c>
      <c r="F230" s="56">
        <v>6000</v>
      </c>
      <c r="G230" s="56">
        <v>4999.34</v>
      </c>
      <c r="H230" t="str">
        <f>IF(G230&gt;F230,"Over Budget","Within Budget")</f>
        <v>Within Budget</v>
      </c>
      <c r="I230" s="124" t="b">
        <f>IF(H230="Over Budget",G230-F230)</f>
        <v>0</v>
      </c>
      <c r="J230" s="56">
        <v>6000</v>
      </c>
      <c r="K230" s="56">
        <v>3545.64</v>
      </c>
      <c r="L230" t="str">
        <f>IF(K230&gt;J230,"Over Budget","Within Budget")</f>
        <v>Within Budget</v>
      </c>
      <c r="M230" s="124" t="b">
        <f>IF(L230="Over Budget",K230-J230)</f>
        <v>0</v>
      </c>
      <c r="N230" s="181">
        <v>4422</v>
      </c>
      <c r="O230" s="25">
        <v>4276.91</v>
      </c>
      <c r="P230" t="str">
        <f>IF(O230&gt;N230,"Over Budget","Within Budget")</f>
        <v>Within Budget</v>
      </c>
      <c r="Q230" s="183" t="b">
        <f>IF(P230="Over Budget",O230-N230)</f>
        <v>0</v>
      </c>
      <c r="R230" s="178">
        <v>5922</v>
      </c>
      <c r="S230" s="224">
        <v>5538.63</v>
      </c>
      <c r="T230" t="str">
        <f>IF(S230&gt;R230,"Over Budget","Within Budget")</f>
        <v>Within Budget</v>
      </c>
      <c r="U230" s="183">
        <f t="shared" si="234"/>
        <v>383.36999999999989</v>
      </c>
      <c r="V230">
        <v>6000</v>
      </c>
      <c r="X230" t="str">
        <f t="shared" si="257"/>
        <v>Within Budget</v>
      </c>
      <c r="Y230" s="9" t="s">
        <v>146</v>
      </c>
    </row>
    <row r="231" spans="1:25" x14ac:dyDescent="0.25">
      <c r="A231" s="82" t="s">
        <v>461</v>
      </c>
      <c r="B231" s="56">
        <v>12800</v>
      </c>
      <c r="C231" s="89">
        <v>12947.96</v>
      </c>
      <c r="D231" s="95" t="str">
        <f>IF(C231&gt;B231,"Over Budget","Within Budget")</f>
        <v>Over Budget</v>
      </c>
      <c r="E231" s="114">
        <f t="shared" si="260"/>
        <v>147.95999999999913</v>
      </c>
      <c r="F231" s="56"/>
      <c r="G231" s="56"/>
      <c r="H231" s="8"/>
      <c r="I231" s="11"/>
      <c r="J231" s="56"/>
      <c r="K231" s="56"/>
      <c r="L231" s="8"/>
      <c r="M231" s="114"/>
      <c r="N231" s="181"/>
      <c r="O231" s="25"/>
      <c r="U231" s="183">
        <f t="shared" si="234"/>
        <v>0</v>
      </c>
      <c r="V231">
        <v>0</v>
      </c>
      <c r="X231" t="str">
        <f t="shared" si="257"/>
        <v>Within Budget</v>
      </c>
      <c r="Y231" s="8" t="s">
        <v>462</v>
      </c>
    </row>
    <row r="232" spans="1:25" x14ac:dyDescent="0.25">
      <c r="A232" s="84" t="s">
        <v>463</v>
      </c>
      <c r="B232" s="56">
        <v>1500</v>
      </c>
      <c r="C232" s="56">
        <v>0</v>
      </c>
      <c r="D232" t="str">
        <f>IF(C232&gt;B232,"Over Budget","Within Budget")</f>
        <v>Within Budget</v>
      </c>
      <c r="E232" s="124" t="b">
        <f t="shared" si="260"/>
        <v>0</v>
      </c>
      <c r="F232" s="56">
        <v>1500</v>
      </c>
      <c r="G232" s="56">
        <v>908.5</v>
      </c>
      <c r="H232" t="str">
        <f>IF(G232&gt;F232,"Over Budget","Within Budget")</f>
        <v>Within Budget</v>
      </c>
      <c r="I232" s="124" t="b">
        <f>IF(H232="Over Budget",G232-F232)</f>
        <v>0</v>
      </c>
      <c r="J232" s="56">
        <v>1500</v>
      </c>
      <c r="K232" s="56">
        <v>900</v>
      </c>
      <c r="L232" t="str">
        <f>IF(K232&gt;J232,"Over Budget","Within Budget")</f>
        <v>Within Budget</v>
      </c>
      <c r="M232" s="124" t="b">
        <f>IF(L232="Over Budget",K232-J232)</f>
        <v>0</v>
      </c>
      <c r="N232" s="181">
        <v>1500</v>
      </c>
      <c r="O232" s="25">
        <v>756.51</v>
      </c>
      <c r="P232" t="str">
        <f>IF(O232&gt;N232,"Over Budget","Within Budget")</f>
        <v>Within Budget</v>
      </c>
      <c r="Q232" s="183" t="b">
        <f>IF(P232="Over Budget",O232-N232)</f>
        <v>0</v>
      </c>
      <c r="R232" s="178">
        <v>0</v>
      </c>
      <c r="T232" t="str">
        <f>IF(S232&gt;R232,"Over Budget","Within Budget")</f>
        <v>Within Budget</v>
      </c>
      <c r="U232" s="183">
        <f t="shared" si="234"/>
        <v>0</v>
      </c>
      <c r="V232">
        <v>0</v>
      </c>
      <c r="X232" s="223" t="str">
        <f t="shared" si="257"/>
        <v>Within Budget</v>
      </c>
      <c r="Y232" s="8" t="s">
        <v>147</v>
      </c>
    </row>
    <row r="233" spans="1:25" s="142" customFormat="1" x14ac:dyDescent="0.25">
      <c r="A233" s="138"/>
      <c r="B233" s="139">
        <f>SUM(B228:B232)</f>
        <v>43207.16</v>
      </c>
      <c r="C233" s="139">
        <f>SUM(C228:C232)</f>
        <v>37560.160000000003</v>
      </c>
      <c r="D233" s="140" t="str">
        <f t="shared" ref="D233" si="261">IF(C233&gt;B233,"Over Budget","Within Budget")</f>
        <v>Within Budget</v>
      </c>
      <c r="E233" s="130" t="b">
        <f t="shared" si="260"/>
        <v>0</v>
      </c>
      <c r="F233" s="139">
        <f>SUM(F228:F231)</f>
        <v>29480</v>
      </c>
      <c r="G233" s="139">
        <f>SUM(G228:G231)</f>
        <v>24269.68</v>
      </c>
      <c r="H233" s="140" t="str">
        <f>IF(G233&gt;F233,"Over Budget","Within Budget")</f>
        <v>Within Budget</v>
      </c>
      <c r="I233" s="130" t="b">
        <f t="shared" ref="I233" si="262">IF(H233="Over Budget",G233-F233)</f>
        <v>0</v>
      </c>
      <c r="J233" s="139">
        <f>SUM(J228:J231)</f>
        <v>30068</v>
      </c>
      <c r="K233" s="139">
        <f>SUM(K228:K231)</f>
        <v>25857.68</v>
      </c>
      <c r="L233" s="140" t="str">
        <f>IF(K233&gt;J233,"Over Budget","Within Budget")</f>
        <v>Within Budget</v>
      </c>
      <c r="M233" s="130" t="b">
        <f t="shared" si="246"/>
        <v>0</v>
      </c>
      <c r="N233" s="208">
        <f>SUM(N228:N232)</f>
        <v>30471.360000000001</v>
      </c>
      <c r="O233" s="141">
        <f>SUM(O228:O232)</f>
        <v>27350.949999999997</v>
      </c>
      <c r="P233" s="140" t="str">
        <f>IF(O233&gt;N233,"Over Budget","Within Budget")</f>
        <v>Within Budget</v>
      </c>
      <c r="Q233" s="185" t="b">
        <f t="shared" ref="Q233" si="263">IF(P233="Over Budget",O233-N233)</f>
        <v>0</v>
      </c>
      <c r="R233" s="208">
        <f t="shared" ref="R233:S233" si="264">SUM(R228:R232)</f>
        <v>30750</v>
      </c>
      <c r="S233" s="237">
        <f t="shared" si="264"/>
        <v>29196.99</v>
      </c>
      <c r="T233" s="140" t="str">
        <f>IF(S233&gt;R233,"Over Budget","Within Budget")</f>
        <v>Within Budget</v>
      </c>
      <c r="U233" s="183">
        <f t="shared" si="234"/>
        <v>1553.0099999999984</v>
      </c>
      <c r="V233" s="208">
        <f t="shared" ref="V233:W233" si="265">SUM(V228:V232)</f>
        <v>32293</v>
      </c>
      <c r="W233" s="208">
        <f t="shared" si="265"/>
        <v>0</v>
      </c>
      <c r="X233" s="47" t="str">
        <f t="shared" ref="X233" si="266">IF(W233&gt;V233,"Over Budget","Within Budget")</f>
        <v>Within Budget</v>
      </c>
      <c r="Y233" s="137" t="s">
        <v>148</v>
      </c>
    </row>
    <row r="234" spans="1:25" x14ac:dyDescent="0.25">
      <c r="A234" s="82"/>
      <c r="B234" s="56"/>
      <c r="C234" s="56"/>
      <c r="D234" s="8"/>
      <c r="E234" s="11"/>
      <c r="F234" s="56"/>
      <c r="G234" s="56"/>
      <c r="H234" s="8"/>
      <c r="I234" s="11"/>
      <c r="J234" s="56"/>
      <c r="K234" s="56"/>
      <c r="L234" s="8"/>
      <c r="M234" s="114"/>
      <c r="N234" s="181"/>
      <c r="O234" s="25"/>
      <c r="P234" s="136"/>
      <c r="T234" s="136"/>
      <c r="U234" s="183">
        <f t="shared" si="234"/>
        <v>0</v>
      </c>
      <c r="Y234" s="8"/>
    </row>
    <row r="235" spans="1:25" s="135" customFormat="1" x14ac:dyDescent="0.25">
      <c r="A235" s="103"/>
      <c r="B235" s="133">
        <f>SUM(B233,B226,B224,B219)</f>
        <v>420709.57999999996</v>
      </c>
      <c r="C235" s="164">
        <f>SUM(C233,C226,C224,C219)</f>
        <v>622451.6399999999</v>
      </c>
      <c r="D235" s="134" t="str">
        <f>IF(C235&gt;B235,"Over Budget","Within Budget")</f>
        <v>Over Budget</v>
      </c>
      <c r="E235" s="129">
        <f>IF(D235="Over Budget",C235-B235)</f>
        <v>201742.05999999994</v>
      </c>
      <c r="F235" s="133">
        <f>SUM(F233,F226,F224,F219)</f>
        <v>426871.05</v>
      </c>
      <c r="G235" s="133">
        <f>SUM(G233,G226,G224,G219)</f>
        <v>420309.20999999996</v>
      </c>
      <c r="H235" s="135" t="str">
        <f>IF(G235&gt;F235,"Over Budget","Within Budget")</f>
        <v>Within Budget</v>
      </c>
      <c r="I235" s="130" t="b">
        <f t="shared" ref="I235" si="267">IF(H235="Over Budget",G235-F235)</f>
        <v>0</v>
      </c>
      <c r="J235" s="133">
        <f>SUM(J233,J226,J224,J219)</f>
        <v>432040</v>
      </c>
      <c r="K235" s="133">
        <f>SUM(K233,K226,K224,K219)</f>
        <v>369864.83</v>
      </c>
      <c r="L235" s="135" t="str">
        <f>IF(K235&gt;J235,"Over Budget","Within Budget")</f>
        <v>Within Budget</v>
      </c>
      <c r="M235" s="130" t="b">
        <f t="shared" si="246"/>
        <v>0</v>
      </c>
      <c r="N235" s="209">
        <f>+N219+N224+N226+N233</f>
        <v>423552.66</v>
      </c>
      <c r="O235" s="41">
        <f>+O219+O224+O226+O233</f>
        <v>405562.01000000007</v>
      </c>
      <c r="P235" s="135" t="str">
        <f>IF(O235&gt;N235,"Over Budget","Within Budget")</f>
        <v>Within Budget</v>
      </c>
      <c r="Q235" s="185" t="b">
        <f t="shared" ref="Q235" si="268">IF(P235="Over Budget",O235-N235)</f>
        <v>0</v>
      </c>
      <c r="R235" s="209">
        <f t="shared" ref="R235:S235" si="269">+R219+R224+R226+R233</f>
        <v>471324</v>
      </c>
      <c r="S235" s="238">
        <f t="shared" si="269"/>
        <v>461625.62999999995</v>
      </c>
      <c r="T235" s="135" t="str">
        <f>IF(S235&gt;R235,"Over Budget","Within Budget")</f>
        <v>Within Budget</v>
      </c>
      <c r="U235" s="183">
        <f t="shared" si="234"/>
        <v>9698.3700000000536</v>
      </c>
      <c r="V235" s="209">
        <f t="shared" ref="V235:W235" si="270">+V219+V224+V226+V233</f>
        <v>540494</v>
      </c>
      <c r="W235" s="209">
        <f t="shared" si="270"/>
        <v>0</v>
      </c>
      <c r="X235" s="47" t="str">
        <f t="shared" ref="X235:X245" si="271">IF(W235&gt;V235,"Over Budget","Within Budget")</f>
        <v>Within Budget</v>
      </c>
      <c r="Y235" s="132" t="s">
        <v>149</v>
      </c>
    </row>
    <row r="236" spans="1:25" x14ac:dyDescent="0.25">
      <c r="A236" s="83"/>
      <c r="B236" s="59"/>
      <c r="C236" s="59"/>
      <c r="D236" s="10"/>
      <c r="E236" s="112"/>
      <c r="F236" s="59"/>
      <c r="G236" s="59"/>
      <c r="H236" s="10"/>
      <c r="I236" s="112"/>
      <c r="J236" s="59"/>
      <c r="K236" s="59"/>
      <c r="L236" s="10"/>
      <c r="M236" s="114"/>
      <c r="N236" s="187"/>
      <c r="O236" s="18"/>
      <c r="U236" s="183">
        <f t="shared" si="234"/>
        <v>0</v>
      </c>
      <c r="X236" s="136"/>
      <c r="Y236" s="10"/>
    </row>
    <row r="237" spans="1:25" x14ac:dyDescent="0.25">
      <c r="A237" s="83"/>
      <c r="B237" s="59"/>
      <c r="C237" s="59"/>
      <c r="D237" s="10"/>
      <c r="E237" s="112"/>
      <c r="F237" s="59"/>
      <c r="G237" s="59"/>
      <c r="H237" s="10"/>
      <c r="I237" s="112"/>
      <c r="J237" s="59"/>
      <c r="K237" s="59"/>
      <c r="L237" s="10"/>
      <c r="M237" s="124"/>
      <c r="N237" s="187"/>
      <c r="O237" s="18"/>
      <c r="U237" s="183">
        <f t="shared" si="234"/>
        <v>0</v>
      </c>
      <c r="Y237" s="10" t="s">
        <v>150</v>
      </c>
    </row>
    <row r="238" spans="1:25" x14ac:dyDescent="0.25">
      <c r="A238" s="82"/>
      <c r="B238" s="56"/>
      <c r="C238" s="56"/>
      <c r="D238" s="9"/>
      <c r="E238" s="11"/>
      <c r="F238" s="56"/>
      <c r="G238" s="56"/>
      <c r="H238" s="9"/>
      <c r="I238" s="11"/>
      <c r="J238" s="56"/>
      <c r="K238" s="56"/>
      <c r="L238" s="9"/>
      <c r="M238" s="124"/>
      <c r="N238" s="181"/>
      <c r="O238" s="25"/>
      <c r="U238" s="183">
        <f t="shared" si="234"/>
        <v>0</v>
      </c>
      <c r="Y238" s="9"/>
    </row>
    <row r="239" spans="1:25" x14ac:dyDescent="0.25">
      <c r="A239" s="84" t="s">
        <v>351</v>
      </c>
      <c r="B239" s="56">
        <v>3672</v>
      </c>
      <c r="C239" s="89">
        <v>3846.72</v>
      </c>
      <c r="D239" s="46" t="str">
        <f t="shared" ref="D239:D245" si="272">IF(C239&gt;B239,"Over Budget","Within Budget")</f>
        <v>Over Budget</v>
      </c>
      <c r="E239" s="114">
        <f t="shared" ref="E239:E245" si="273">IF(D239="Over Budget",C239-B239)</f>
        <v>174.7199999999998</v>
      </c>
      <c r="F239" s="56">
        <v>3764</v>
      </c>
      <c r="G239" s="56">
        <v>3763.99</v>
      </c>
      <c r="H239" t="str">
        <f t="shared" ref="H239:H245" si="274">IF(G239&gt;F239,"Over Budget","Within Budget")</f>
        <v>Within Budget</v>
      </c>
      <c r="I239" s="124" t="b">
        <f t="shared" ref="I239:I245" si="275">IF(H239="Over Budget",G239-F239)</f>
        <v>0</v>
      </c>
      <c r="J239" s="56">
        <v>3764</v>
      </c>
      <c r="K239" s="56">
        <v>3763.98</v>
      </c>
      <c r="L239" t="str">
        <f t="shared" ref="L239:L245" si="276">IF(K239&gt;J239,"Over Budget","Within Budget")</f>
        <v>Within Budget</v>
      </c>
      <c r="M239" s="124" t="b">
        <f t="shared" si="246"/>
        <v>0</v>
      </c>
      <c r="N239" s="181">
        <v>3839.28</v>
      </c>
      <c r="O239" s="25">
        <v>3839.28</v>
      </c>
      <c r="P239" t="str">
        <f t="shared" ref="P239:P245" si="277">IF(O239&gt;N239,"Over Budget","Within Budget")</f>
        <v>Within Budget</v>
      </c>
      <c r="Q239" s="183" t="b">
        <f t="shared" ref="Q239:Q245" si="278">IF(P239="Over Budget",O239-N239)</f>
        <v>0</v>
      </c>
      <c r="R239" s="178">
        <v>3839</v>
      </c>
      <c r="S239" s="224">
        <v>3839.22</v>
      </c>
      <c r="T239" t="str">
        <f t="shared" ref="T239:T245" si="279">IF(S239&gt;R239,"Over Budget","Within Budget")</f>
        <v>Over Budget</v>
      </c>
      <c r="U239" s="183">
        <f t="shared" si="234"/>
        <v>-0.21999999999979991</v>
      </c>
      <c r="V239">
        <v>3839</v>
      </c>
      <c r="X239" t="str">
        <f t="shared" si="271"/>
        <v>Within Budget</v>
      </c>
      <c r="Y239" s="9" t="s">
        <v>151</v>
      </c>
    </row>
    <row r="240" spans="1:25" x14ac:dyDescent="0.25">
      <c r="A240" s="84" t="s">
        <v>352</v>
      </c>
      <c r="B240" s="56">
        <v>5682.42</v>
      </c>
      <c r="C240" s="56">
        <v>4189.42</v>
      </c>
      <c r="D240" t="str">
        <f t="shared" si="272"/>
        <v>Within Budget</v>
      </c>
      <c r="E240" s="124" t="b">
        <f t="shared" si="273"/>
        <v>0</v>
      </c>
      <c r="F240" s="56">
        <v>5824</v>
      </c>
      <c r="G240" s="56">
        <v>5169.0600000000004</v>
      </c>
      <c r="H240" t="str">
        <f t="shared" si="274"/>
        <v>Within Budget</v>
      </c>
      <c r="I240" s="124" t="b">
        <f t="shared" si="275"/>
        <v>0</v>
      </c>
      <c r="J240" s="56">
        <v>5970</v>
      </c>
      <c r="K240" s="56">
        <v>2544.96</v>
      </c>
      <c r="L240" t="str">
        <f t="shared" si="276"/>
        <v>Within Budget</v>
      </c>
      <c r="M240" s="124" t="b">
        <f t="shared" si="246"/>
        <v>0</v>
      </c>
      <c r="N240" s="181">
        <v>6089.4</v>
      </c>
      <c r="O240" s="25">
        <v>1531.22</v>
      </c>
      <c r="P240" t="str">
        <f t="shared" si="277"/>
        <v>Within Budget</v>
      </c>
      <c r="Q240" s="183" t="b">
        <f t="shared" si="278"/>
        <v>0</v>
      </c>
      <c r="R240" s="178">
        <v>5970</v>
      </c>
      <c r="S240" s="224">
        <v>4709</v>
      </c>
      <c r="T240" t="str">
        <f t="shared" si="279"/>
        <v>Within Budget</v>
      </c>
      <c r="U240" s="183">
        <f t="shared" si="234"/>
        <v>1261</v>
      </c>
      <c r="V240">
        <v>6322</v>
      </c>
      <c r="X240" t="str">
        <f t="shared" si="271"/>
        <v>Within Budget</v>
      </c>
      <c r="Y240" s="9" t="s">
        <v>152</v>
      </c>
    </row>
    <row r="241" spans="1:25" x14ac:dyDescent="0.25">
      <c r="A241" s="84" t="s">
        <v>353</v>
      </c>
      <c r="B241" s="56">
        <v>685.44</v>
      </c>
      <c r="C241" s="56">
        <v>658.35</v>
      </c>
      <c r="D241" t="str">
        <f t="shared" si="272"/>
        <v>Within Budget</v>
      </c>
      <c r="E241" s="124" t="b">
        <f t="shared" si="273"/>
        <v>0</v>
      </c>
      <c r="F241" s="56">
        <v>703</v>
      </c>
      <c r="G241" s="56">
        <v>381.64</v>
      </c>
      <c r="H241" t="str">
        <f t="shared" si="274"/>
        <v>Within Budget</v>
      </c>
      <c r="I241" s="124" t="b">
        <f t="shared" si="275"/>
        <v>0</v>
      </c>
      <c r="J241" s="56">
        <v>721</v>
      </c>
      <c r="K241" s="56">
        <v>665.84</v>
      </c>
      <c r="L241" t="str">
        <f t="shared" si="276"/>
        <v>Within Budget</v>
      </c>
      <c r="M241" s="124" t="b">
        <f t="shared" si="246"/>
        <v>0</v>
      </c>
      <c r="N241" s="212">
        <v>735.42</v>
      </c>
      <c r="O241" s="25">
        <v>312.77</v>
      </c>
      <c r="P241" t="str">
        <f t="shared" si="277"/>
        <v>Within Budget</v>
      </c>
      <c r="Q241" s="183" t="b">
        <f t="shared" si="278"/>
        <v>0</v>
      </c>
      <c r="R241" s="178">
        <v>700</v>
      </c>
      <c r="S241" s="224">
        <v>18.39</v>
      </c>
      <c r="T241" t="str">
        <f t="shared" si="279"/>
        <v>Within Budget</v>
      </c>
      <c r="U241" s="183">
        <f t="shared" si="234"/>
        <v>681.61</v>
      </c>
      <c r="V241">
        <v>0</v>
      </c>
      <c r="X241" t="str">
        <f t="shared" si="271"/>
        <v>Within Budget</v>
      </c>
      <c r="Y241" s="9" t="s">
        <v>372</v>
      </c>
    </row>
    <row r="242" spans="1:25" x14ac:dyDescent="0.25">
      <c r="A242" s="84" t="s">
        <v>354</v>
      </c>
      <c r="B242" s="56">
        <v>1131.18</v>
      </c>
      <c r="C242" s="56">
        <v>1131.18</v>
      </c>
      <c r="D242" t="str">
        <f t="shared" si="272"/>
        <v>Within Budget</v>
      </c>
      <c r="E242" s="124" t="b">
        <f t="shared" si="273"/>
        <v>0</v>
      </c>
      <c r="F242" s="56">
        <v>1159</v>
      </c>
      <c r="G242" s="89">
        <v>1459</v>
      </c>
      <c r="H242" s="46" t="str">
        <f t="shared" si="274"/>
        <v>Over Budget</v>
      </c>
      <c r="I242" s="114">
        <f t="shared" si="275"/>
        <v>300</v>
      </c>
      <c r="J242" s="56">
        <v>1188</v>
      </c>
      <c r="K242" s="56">
        <v>1188</v>
      </c>
      <c r="L242" t="str">
        <f t="shared" si="276"/>
        <v>Within Budget</v>
      </c>
      <c r="M242" s="124" t="b">
        <f t="shared" si="246"/>
        <v>0</v>
      </c>
      <c r="N242" s="212">
        <v>1211.76</v>
      </c>
      <c r="O242" s="25">
        <v>1211.76</v>
      </c>
      <c r="P242" t="str">
        <f t="shared" si="277"/>
        <v>Within Budget</v>
      </c>
      <c r="Q242" s="183" t="b">
        <f t="shared" si="278"/>
        <v>0</v>
      </c>
      <c r="R242" s="178">
        <v>1212</v>
      </c>
      <c r="S242" s="224">
        <v>1212</v>
      </c>
      <c r="T242" t="str">
        <f t="shared" si="279"/>
        <v>Within Budget</v>
      </c>
      <c r="U242" s="183">
        <f t="shared" si="234"/>
        <v>0</v>
      </c>
      <c r="V242">
        <v>1284</v>
      </c>
      <c r="X242" t="str">
        <f t="shared" si="271"/>
        <v>Within Budget</v>
      </c>
      <c r="Y242" s="9" t="s">
        <v>154</v>
      </c>
    </row>
    <row r="243" spans="1:25" x14ac:dyDescent="0.25">
      <c r="A243" s="84" t="s">
        <v>355</v>
      </c>
      <c r="B243" s="56">
        <v>522.24</v>
      </c>
      <c r="C243" s="89">
        <v>1019.52</v>
      </c>
      <c r="D243" s="46" t="str">
        <f t="shared" si="272"/>
        <v>Over Budget</v>
      </c>
      <c r="E243" s="114">
        <f t="shared" si="273"/>
        <v>497.28</v>
      </c>
      <c r="F243" s="56">
        <v>522</v>
      </c>
      <c r="G243" s="56">
        <v>113.68</v>
      </c>
      <c r="H243" t="str">
        <f t="shared" si="274"/>
        <v>Within Budget</v>
      </c>
      <c r="I243" s="124" t="b">
        <f t="shared" si="275"/>
        <v>0</v>
      </c>
      <c r="J243" s="56">
        <v>522</v>
      </c>
      <c r="K243" s="56">
        <v>32.479999999999997</v>
      </c>
      <c r="L243" t="str">
        <f t="shared" si="276"/>
        <v>Within Budget</v>
      </c>
      <c r="M243" s="124" t="b">
        <f t="shared" si="246"/>
        <v>0</v>
      </c>
      <c r="N243" s="181">
        <v>510</v>
      </c>
      <c r="O243" s="25">
        <v>115.95</v>
      </c>
      <c r="P243" t="str">
        <f t="shared" si="277"/>
        <v>Within Budget</v>
      </c>
      <c r="Q243" s="183" t="b">
        <f t="shared" si="278"/>
        <v>0</v>
      </c>
      <c r="R243" s="178">
        <v>500</v>
      </c>
      <c r="S243" s="224">
        <v>0</v>
      </c>
      <c r="T243" t="str">
        <f t="shared" si="279"/>
        <v>Within Budget</v>
      </c>
      <c r="U243" s="183">
        <f t="shared" si="234"/>
        <v>500</v>
      </c>
      <c r="V243">
        <v>0</v>
      </c>
      <c r="X243" t="str">
        <f t="shared" si="271"/>
        <v>Within Budget</v>
      </c>
      <c r="Y243" s="9" t="s">
        <v>373</v>
      </c>
    </row>
    <row r="244" spans="1:25" x14ac:dyDescent="0.25">
      <c r="A244" s="84" t="s">
        <v>356</v>
      </c>
      <c r="B244" s="56">
        <v>4000</v>
      </c>
      <c r="C244" s="56">
        <v>3987.46</v>
      </c>
      <c r="D244" t="str">
        <f t="shared" si="272"/>
        <v>Within Budget</v>
      </c>
      <c r="E244" s="124" t="b">
        <f t="shared" si="273"/>
        <v>0</v>
      </c>
      <c r="F244" s="56">
        <v>4000</v>
      </c>
      <c r="G244" s="56">
        <v>3233.33</v>
      </c>
      <c r="H244" t="str">
        <f t="shared" si="274"/>
        <v>Within Budget</v>
      </c>
      <c r="I244" s="124" t="b">
        <f t="shared" si="275"/>
        <v>0</v>
      </c>
      <c r="J244" s="56">
        <v>4000</v>
      </c>
      <c r="K244" s="56">
        <v>2751</v>
      </c>
      <c r="L244" t="str">
        <f t="shared" si="276"/>
        <v>Within Budget</v>
      </c>
      <c r="M244" s="124" t="b">
        <f t="shared" si="246"/>
        <v>0</v>
      </c>
      <c r="N244" s="213">
        <v>2841</v>
      </c>
      <c r="O244" s="44">
        <v>7365.68</v>
      </c>
      <c r="P244" s="46" t="str">
        <f t="shared" si="277"/>
        <v>Over Budget</v>
      </c>
      <c r="Q244" s="184">
        <f t="shared" si="278"/>
        <v>4524.68</v>
      </c>
      <c r="R244" s="192">
        <v>4000</v>
      </c>
      <c r="S244" s="225">
        <v>4952.53</v>
      </c>
      <c r="T244" s="46" t="str">
        <f t="shared" si="279"/>
        <v>Over Budget</v>
      </c>
      <c r="U244" s="184">
        <f t="shared" si="234"/>
        <v>-952.52999999999975</v>
      </c>
      <c r="V244">
        <v>5200</v>
      </c>
      <c r="X244" t="str">
        <f t="shared" si="271"/>
        <v>Within Budget</v>
      </c>
      <c r="Y244" s="9" t="s">
        <v>155</v>
      </c>
    </row>
    <row r="245" spans="1:25" x14ac:dyDescent="0.25">
      <c r="A245" s="84" t="s">
        <v>360</v>
      </c>
      <c r="B245" s="56">
        <v>950</v>
      </c>
      <c r="C245" s="89">
        <v>1050</v>
      </c>
      <c r="D245" s="46" t="str">
        <f t="shared" si="272"/>
        <v>Over Budget</v>
      </c>
      <c r="E245" s="114">
        <f t="shared" si="273"/>
        <v>100</v>
      </c>
      <c r="F245" s="56">
        <v>950</v>
      </c>
      <c r="G245" s="89">
        <v>1275</v>
      </c>
      <c r="H245" s="46" t="str">
        <f t="shared" si="274"/>
        <v>Over Budget</v>
      </c>
      <c r="I245" s="114">
        <f t="shared" si="275"/>
        <v>325</v>
      </c>
      <c r="J245" s="56">
        <v>950</v>
      </c>
      <c r="K245" s="56">
        <v>900</v>
      </c>
      <c r="L245" t="str">
        <f t="shared" si="276"/>
        <v>Within Budget</v>
      </c>
      <c r="M245" s="124" t="b">
        <f t="shared" si="246"/>
        <v>0</v>
      </c>
      <c r="N245" s="181">
        <v>1275</v>
      </c>
      <c r="O245" s="25">
        <v>750</v>
      </c>
      <c r="P245" t="str">
        <f t="shared" si="277"/>
        <v>Within Budget</v>
      </c>
      <c r="Q245" s="183" t="b">
        <f t="shared" si="278"/>
        <v>0</v>
      </c>
      <c r="R245" s="192">
        <v>950</v>
      </c>
      <c r="S245" s="225">
        <v>975</v>
      </c>
      <c r="T245" s="46" t="str">
        <f t="shared" si="279"/>
        <v>Over Budget</v>
      </c>
      <c r="U245" s="184">
        <f t="shared" si="234"/>
        <v>-25</v>
      </c>
      <c r="X245" t="str">
        <f t="shared" si="271"/>
        <v>Within Budget</v>
      </c>
      <c r="Y245" s="9" t="s">
        <v>374</v>
      </c>
    </row>
    <row r="246" spans="1:25" x14ac:dyDescent="0.25">
      <c r="A246" s="82"/>
      <c r="B246" s="56"/>
      <c r="C246" s="56"/>
      <c r="D246" s="8"/>
      <c r="E246" s="11"/>
      <c r="F246" s="56"/>
      <c r="G246" s="56"/>
      <c r="H246" s="8"/>
      <c r="I246" s="11"/>
      <c r="J246" s="56"/>
      <c r="K246" s="56"/>
      <c r="L246" s="8"/>
      <c r="M246" s="114"/>
      <c r="N246" s="181"/>
      <c r="O246" s="25"/>
      <c r="U246" s="183">
        <f t="shared" si="234"/>
        <v>0</v>
      </c>
      <c r="Y246" s="8"/>
    </row>
    <row r="247" spans="1:25" x14ac:dyDescent="0.25">
      <c r="A247" s="106"/>
      <c r="B247" s="61">
        <f>SUM(B239:B245)</f>
        <v>16643.28</v>
      </c>
      <c r="C247" s="61">
        <f>SUM(C239:C245)</f>
        <v>15882.650000000001</v>
      </c>
      <c r="D247" s="47" t="str">
        <f>IF(C247&gt;B247,"Over Budget","Within Budget")</f>
        <v>Within Budget</v>
      </c>
      <c r="E247" s="130" t="b">
        <f>IF(D247="Over Budget",C247-B247)</f>
        <v>0</v>
      </c>
      <c r="F247" s="61">
        <f>SUM(F239:F245)</f>
        <v>16922</v>
      </c>
      <c r="G247" s="61">
        <f>SUM(G239:G245)</f>
        <v>15395.699999999999</v>
      </c>
      <c r="H247" s="47" t="str">
        <f>IF(G247&gt;F247,"Over Budget","Within Budget")</f>
        <v>Within Budget</v>
      </c>
      <c r="I247" s="130" t="b">
        <f t="shared" ref="I247" si="280">IF(H247="Over Budget",G247-F247)</f>
        <v>0</v>
      </c>
      <c r="J247" s="61">
        <f>SUM(J239:J245)</f>
        <v>17115</v>
      </c>
      <c r="K247" s="61">
        <f>SUM(K239:K245)</f>
        <v>11846.26</v>
      </c>
      <c r="L247" s="47" t="str">
        <f>IF(K247&gt;J247,"Over Budget","Within Budget")</f>
        <v>Within Budget</v>
      </c>
      <c r="M247" s="130" t="b">
        <f t="shared" si="246"/>
        <v>0</v>
      </c>
      <c r="N247" s="189">
        <f>SUM(N239:N246)</f>
        <v>16501.86</v>
      </c>
      <c r="O247" s="45">
        <f>SUM(O239:O246)</f>
        <v>15126.66</v>
      </c>
      <c r="P247" s="48" t="str">
        <f>IF(O247&gt;N247,"Over Budget","Within Budget")</f>
        <v>Within Budget</v>
      </c>
      <c r="Q247" s="185" t="b">
        <f t="shared" ref="Q247" si="281">IF(P247="Over Budget",O247-N247)</f>
        <v>0</v>
      </c>
      <c r="R247" s="189">
        <f t="shared" ref="R247:S247" si="282">SUM(R239:R246)</f>
        <v>17171</v>
      </c>
      <c r="S247" s="226">
        <f t="shared" si="282"/>
        <v>15706.14</v>
      </c>
      <c r="T247" s="47" t="str">
        <f>IF(S247&gt;R247,"Over Budget","Within Budget")</f>
        <v>Within Budget</v>
      </c>
      <c r="U247" s="183">
        <f t="shared" si="234"/>
        <v>1464.8600000000006</v>
      </c>
      <c r="V247" s="189">
        <f t="shared" ref="V247:W247" si="283">SUM(V239:V246)</f>
        <v>16645</v>
      </c>
      <c r="W247" s="189">
        <f t="shared" si="283"/>
        <v>0</v>
      </c>
      <c r="X247" s="47" t="str">
        <f t="shared" ref="X247:X251" si="284">IF(W247&gt;V247,"Over Budget","Within Budget")</f>
        <v>Within Budget</v>
      </c>
      <c r="Y247" s="15" t="s">
        <v>156</v>
      </c>
    </row>
    <row r="248" spans="1:25" x14ac:dyDescent="0.25">
      <c r="A248" s="82"/>
      <c r="B248" s="56"/>
      <c r="C248" s="56"/>
      <c r="D248" s="9"/>
      <c r="E248" s="11"/>
      <c r="F248" s="56"/>
      <c r="G248" s="56"/>
      <c r="H248" s="9"/>
      <c r="I248" s="11"/>
      <c r="J248" s="56"/>
      <c r="K248" s="56"/>
      <c r="L248" s="9"/>
      <c r="M248" s="114"/>
      <c r="N248" s="181"/>
      <c r="O248" s="25"/>
      <c r="U248" s="183">
        <f t="shared" si="234"/>
        <v>0</v>
      </c>
      <c r="X248" s="136"/>
      <c r="Y248" s="9"/>
    </row>
    <row r="249" spans="1:25" x14ac:dyDescent="0.25">
      <c r="A249" s="84" t="s">
        <v>357</v>
      </c>
      <c r="B249" s="56">
        <v>25062.42</v>
      </c>
      <c r="C249" s="56">
        <v>22306.22</v>
      </c>
      <c r="D249" t="str">
        <f>IF(C249&gt;B249,"Over Budget","Within Budget")</f>
        <v>Within Budget</v>
      </c>
      <c r="E249" s="124" t="b">
        <f t="shared" ref="E249:E251" si="285">IF(D249="Over Budget",C249-B249)</f>
        <v>0</v>
      </c>
      <c r="F249" s="56">
        <v>25689</v>
      </c>
      <c r="G249" s="56">
        <v>24131.57</v>
      </c>
      <c r="H249" t="str">
        <f>IF(G249&gt;F249,"Over Budget","Within Budget")</f>
        <v>Within Budget</v>
      </c>
      <c r="I249" s="124" t="b">
        <f t="shared" ref="I249:I251" si="286">IF(H249="Over Budget",G249-F249)</f>
        <v>0</v>
      </c>
      <c r="J249" s="56">
        <v>26332</v>
      </c>
      <c r="K249" s="56">
        <v>26148.92</v>
      </c>
      <c r="L249" t="str">
        <f>IF(K249&gt;J249,"Over Budget","Within Budget")</f>
        <v>Within Budget</v>
      </c>
      <c r="M249" s="124" t="b">
        <f t="shared" si="246"/>
        <v>0</v>
      </c>
      <c r="N249" s="181">
        <v>26858.639999999999</v>
      </c>
      <c r="O249" s="25">
        <v>21706.22</v>
      </c>
      <c r="P249" t="str">
        <f>IF(O249&gt;N249,"Over Budget","Within Budget")</f>
        <v>Within Budget</v>
      </c>
      <c r="Q249" s="183" t="b">
        <f t="shared" ref="Q249:Q251" si="287">IF(P249="Over Budget",O249-N249)</f>
        <v>0</v>
      </c>
      <c r="R249" s="178">
        <v>27798</v>
      </c>
      <c r="S249" s="224">
        <v>25968.26</v>
      </c>
      <c r="T249" t="str">
        <f>IF(S249&gt;R249,"Over Budget","Within Budget")</f>
        <v>Within Budget</v>
      </c>
      <c r="U249" s="183">
        <f t="shared" si="234"/>
        <v>1829.7400000000016</v>
      </c>
      <c r="V249">
        <v>29438</v>
      </c>
      <c r="X249" t="str">
        <f t="shared" si="284"/>
        <v>Within Budget</v>
      </c>
      <c r="Y249" s="9" t="s">
        <v>157</v>
      </c>
    </row>
    <row r="250" spans="1:25" x14ac:dyDescent="0.25">
      <c r="A250" s="84" t="s">
        <v>358</v>
      </c>
      <c r="B250" s="56">
        <v>12789</v>
      </c>
      <c r="C250" s="89">
        <v>14051.43</v>
      </c>
      <c r="D250" s="46" t="str">
        <f>IF(C250&gt;B250,"Over Budget","Within Budget")</f>
        <v>Over Budget</v>
      </c>
      <c r="E250" s="114">
        <f t="shared" si="285"/>
        <v>1262.4300000000003</v>
      </c>
      <c r="F250" s="56">
        <v>12789</v>
      </c>
      <c r="G250" s="89">
        <v>13430</v>
      </c>
      <c r="H250" s="46" t="str">
        <f>IF(G250&gt;F250,"Over Budget","Within Budget")</f>
        <v>Over Budget</v>
      </c>
      <c r="I250" s="114">
        <f t="shared" si="286"/>
        <v>641</v>
      </c>
      <c r="J250" s="56">
        <v>12789</v>
      </c>
      <c r="K250" s="89">
        <v>14975</v>
      </c>
      <c r="L250" s="46" t="str">
        <f>IF(K250&gt;J250,"Over Budget","Within Budget")</f>
        <v>Over Budget</v>
      </c>
      <c r="M250" s="114">
        <f t="shared" si="246"/>
        <v>2186</v>
      </c>
      <c r="N250" s="181">
        <v>14000</v>
      </c>
      <c r="O250" s="25">
        <v>13985</v>
      </c>
      <c r="P250" t="str">
        <f>IF(O250&gt;N250,"Over Budget","Within Budget")</f>
        <v>Within Budget</v>
      </c>
      <c r="Q250" s="183" t="b">
        <f t="shared" si="287"/>
        <v>0</v>
      </c>
      <c r="R250" s="178">
        <v>14000</v>
      </c>
      <c r="S250" s="224">
        <v>13650</v>
      </c>
      <c r="T250" t="str">
        <f>IF(S250&gt;R250,"Over Budget","Within Budget")</f>
        <v>Within Budget</v>
      </c>
      <c r="U250" s="183">
        <f t="shared" si="234"/>
        <v>350</v>
      </c>
      <c r="V250">
        <v>14000</v>
      </c>
      <c r="X250" t="str">
        <f t="shared" si="284"/>
        <v>Within Budget</v>
      </c>
      <c r="Y250" s="9" t="s">
        <v>158</v>
      </c>
    </row>
    <row r="251" spans="1:25" x14ac:dyDescent="0.25">
      <c r="A251" s="84" t="s">
        <v>359</v>
      </c>
      <c r="B251" s="56">
        <v>92770</v>
      </c>
      <c r="C251" s="89">
        <v>93069.29</v>
      </c>
      <c r="D251" s="46" t="str">
        <f>IF(C251&gt;B251,"Over Budget","Within Budget")</f>
        <v>Over Budget</v>
      </c>
      <c r="E251" s="114">
        <f t="shared" si="285"/>
        <v>299.2899999999936</v>
      </c>
      <c r="F251" s="56">
        <v>96418</v>
      </c>
      <c r="G251" s="89">
        <v>97669.03</v>
      </c>
      <c r="H251" s="46" t="str">
        <f>IF(G251&gt;F251,"Over Budget","Within Budget")</f>
        <v>Over Budget</v>
      </c>
      <c r="I251" s="114">
        <f t="shared" si="286"/>
        <v>1251.0299999999988</v>
      </c>
      <c r="J251" s="56">
        <v>96418</v>
      </c>
      <c r="K251" s="89">
        <v>103426.56</v>
      </c>
      <c r="L251" s="46" t="str">
        <f>IF(K251&gt;J251,"Over Budget","Within Budget")</f>
        <v>Over Budget</v>
      </c>
      <c r="M251" s="114">
        <f t="shared" si="246"/>
        <v>7008.5599999999977</v>
      </c>
      <c r="N251" s="181">
        <v>102418</v>
      </c>
      <c r="O251" s="25">
        <v>100565.15</v>
      </c>
      <c r="P251" t="str">
        <f>IF(O251&gt;N251,"Over Budget","Within Budget")</f>
        <v>Within Budget</v>
      </c>
      <c r="Q251" s="183" t="b">
        <f t="shared" si="287"/>
        <v>0</v>
      </c>
      <c r="R251" s="178">
        <v>120000</v>
      </c>
      <c r="S251" s="224">
        <v>116188.77</v>
      </c>
      <c r="T251" t="str">
        <f>IF(S251&gt;R251,"Over Budget","Within Budget")</f>
        <v>Within Budget</v>
      </c>
      <c r="U251" s="183">
        <f t="shared" si="234"/>
        <v>3811.2299999999959</v>
      </c>
      <c r="V251">
        <v>120000</v>
      </c>
      <c r="X251" t="str">
        <f t="shared" si="284"/>
        <v>Within Budget</v>
      </c>
      <c r="Y251" s="9" t="s">
        <v>159</v>
      </c>
    </row>
    <row r="252" spans="1:25" x14ac:dyDescent="0.25">
      <c r="A252" s="82"/>
      <c r="B252" s="56"/>
      <c r="C252" s="56"/>
      <c r="D252" s="9"/>
      <c r="E252" s="11"/>
      <c r="F252" s="56"/>
      <c r="G252" s="56"/>
      <c r="H252" s="9"/>
      <c r="I252" s="11"/>
      <c r="J252" s="56"/>
      <c r="K252" s="56"/>
      <c r="L252" s="9"/>
      <c r="M252" s="114"/>
      <c r="N252" s="181"/>
      <c r="O252" s="25"/>
      <c r="U252" s="183">
        <f t="shared" si="234"/>
        <v>0</v>
      </c>
      <c r="Y252" s="9"/>
    </row>
    <row r="253" spans="1:25" x14ac:dyDescent="0.25">
      <c r="A253" s="101"/>
      <c r="B253" s="61">
        <f>SUM(B249:B251)</f>
        <v>130621.42</v>
      </c>
      <c r="C253" s="61">
        <f>SUM(C249:C251)</f>
        <v>129426.94</v>
      </c>
      <c r="D253" s="47" t="str">
        <f>IF(C253&gt;B253,"Over Budget","Within Budget")</f>
        <v>Within Budget</v>
      </c>
      <c r="E253" s="130" t="b">
        <f>IF(D253="Over Budget",C253-B253)</f>
        <v>0</v>
      </c>
      <c r="F253" s="61">
        <f>SUM(F249:F251)</f>
        <v>134896</v>
      </c>
      <c r="G253" s="61">
        <f>SUM(G249:G251)</f>
        <v>135230.6</v>
      </c>
      <c r="H253" s="47" t="str">
        <f>IF(G253&gt;F253,"Over Budget","Within Budget")</f>
        <v>Over Budget</v>
      </c>
      <c r="I253" s="129">
        <f t="shared" ref="I253" si="288">IF(H253="Over Budget",G253-F253)</f>
        <v>334.60000000000582</v>
      </c>
      <c r="J253" s="61">
        <f>SUM(J249:J251)</f>
        <v>135539</v>
      </c>
      <c r="K253" s="61">
        <f>SUM(K249:K251)</f>
        <v>144550.47999999998</v>
      </c>
      <c r="L253" s="47" t="str">
        <f>IF(K253&gt;J253,"Over Budget","Within Budget")</f>
        <v>Over Budget</v>
      </c>
      <c r="M253" s="129">
        <f t="shared" si="246"/>
        <v>9011.4799999999814</v>
      </c>
      <c r="N253" s="189">
        <f>SUM(N249:N252)</f>
        <v>143276.64000000001</v>
      </c>
      <c r="O253" s="38">
        <f>SUM(O249:O252)</f>
        <v>136256.37</v>
      </c>
      <c r="P253" s="47" t="str">
        <f>IF(O253&gt;N253,"Over Budget","Within Budget")</f>
        <v>Within Budget</v>
      </c>
      <c r="Q253" s="185" t="b">
        <f t="shared" ref="Q253" si="289">IF(P253="Over Budget",O253-N253)</f>
        <v>0</v>
      </c>
      <c r="R253" s="189">
        <f t="shared" ref="R253:S253" si="290">SUM(R249:R252)</f>
        <v>161798</v>
      </c>
      <c r="S253" s="226">
        <f t="shared" si="290"/>
        <v>155807.03</v>
      </c>
      <c r="T253" s="47" t="str">
        <f>IF(S253&gt;R253,"Over Budget","Within Budget")</f>
        <v>Within Budget</v>
      </c>
      <c r="U253" s="183">
        <f t="shared" si="234"/>
        <v>5990.9700000000012</v>
      </c>
      <c r="V253" s="189">
        <f t="shared" ref="V253:W253" si="291">SUM(V249:V252)</f>
        <v>163438</v>
      </c>
      <c r="W253" s="189">
        <f t="shared" si="291"/>
        <v>0</v>
      </c>
      <c r="X253" s="47" t="str">
        <f t="shared" ref="X253:X259" si="292">IF(W253&gt;V253,"Over Budget","Within Budget")</f>
        <v>Within Budget</v>
      </c>
      <c r="Y253" s="15" t="s">
        <v>160</v>
      </c>
    </row>
    <row r="254" spans="1:25" x14ac:dyDescent="0.25">
      <c r="A254" s="83"/>
      <c r="B254" s="62"/>
      <c r="C254" s="62"/>
      <c r="D254" s="17"/>
      <c r="E254" s="116"/>
      <c r="F254" s="62"/>
      <c r="G254" s="62"/>
      <c r="H254" s="17"/>
      <c r="I254" s="116"/>
      <c r="J254" s="62"/>
      <c r="K254" s="62"/>
      <c r="L254" s="17"/>
      <c r="M254" s="114"/>
      <c r="N254" s="187"/>
      <c r="O254" s="18"/>
      <c r="U254" s="183">
        <f t="shared" si="234"/>
        <v>0</v>
      </c>
      <c r="X254" s="136"/>
      <c r="Y254" s="17"/>
    </row>
    <row r="255" spans="1:25" x14ac:dyDescent="0.25">
      <c r="A255" s="84" t="s">
        <v>375</v>
      </c>
      <c r="B255" s="56">
        <v>1530</v>
      </c>
      <c r="C255" s="56">
        <v>1500</v>
      </c>
      <c r="D255" t="str">
        <f>IF(C255&gt;B255,"Over Budget","Within Budget")</f>
        <v>Within Budget</v>
      </c>
      <c r="E255" s="124" t="b">
        <f t="shared" ref="E255:E258" si="293">IF(D255="Over Budget",C255-B255)</f>
        <v>0</v>
      </c>
      <c r="F255" s="56">
        <v>1530</v>
      </c>
      <c r="G255" s="56">
        <v>799</v>
      </c>
      <c r="H255" t="str">
        <f>IF(G255&gt;F255,"Over Budget","Within Budget")</f>
        <v>Within Budget</v>
      </c>
      <c r="I255" s="124" t="b">
        <f t="shared" ref="I255:I258" si="294">IF(H255="Over Budget",G255-F255)</f>
        <v>0</v>
      </c>
      <c r="J255" s="56">
        <v>1569</v>
      </c>
      <c r="K255" s="56">
        <v>1569</v>
      </c>
      <c r="L255" t="str">
        <f>IF(K255&gt;J255,"Over Budget","Within Budget")</f>
        <v>Within Budget</v>
      </c>
      <c r="M255" s="124" t="b">
        <f t="shared" si="246"/>
        <v>0</v>
      </c>
      <c r="N255" s="181">
        <v>1600.38</v>
      </c>
      <c r="O255" s="50">
        <v>1600.38</v>
      </c>
      <c r="P255" s="51" t="str">
        <f>IF(O255&gt;N255,"Over Budget","Within Budget")</f>
        <v>Within Budget</v>
      </c>
      <c r="Q255" s="183" t="b">
        <f t="shared" ref="Q255:Q258" si="295">IF(P255="Over Budget",O255-N255)</f>
        <v>0</v>
      </c>
      <c r="R255" s="178">
        <v>1600</v>
      </c>
      <c r="S255" s="224">
        <v>1600</v>
      </c>
      <c r="T255" t="str">
        <f>IF(S255&gt;R255,"Over Budget","Within Budget")</f>
        <v>Within Budget</v>
      </c>
      <c r="U255" s="183">
        <f t="shared" si="234"/>
        <v>0</v>
      </c>
      <c r="V255">
        <v>1600</v>
      </c>
      <c r="X255" t="str">
        <f t="shared" si="292"/>
        <v>Within Budget</v>
      </c>
      <c r="Y255" s="8" t="s">
        <v>161</v>
      </c>
    </row>
    <row r="256" spans="1:25" x14ac:dyDescent="0.25">
      <c r="A256" s="84" t="s">
        <v>376</v>
      </c>
      <c r="B256" s="56">
        <v>799</v>
      </c>
      <c r="C256" s="56">
        <v>799</v>
      </c>
      <c r="D256" t="str">
        <f>IF(C256&gt;B256,"Over Budget","Within Budget")</f>
        <v>Within Budget</v>
      </c>
      <c r="E256" s="124" t="b">
        <f t="shared" si="293"/>
        <v>0</v>
      </c>
      <c r="F256" s="56">
        <v>799</v>
      </c>
      <c r="G256" s="56">
        <v>0</v>
      </c>
      <c r="H256" t="str">
        <f>IF(G256&gt;F256,"Over Budget","Within Budget")</f>
        <v>Within Budget</v>
      </c>
      <c r="I256" s="124" t="b">
        <f t="shared" si="294"/>
        <v>0</v>
      </c>
      <c r="J256" s="56">
        <v>955</v>
      </c>
      <c r="K256" s="56">
        <v>955</v>
      </c>
      <c r="L256" t="str">
        <f>IF(K256&gt;J256,"Over Budget","Within Budget")</f>
        <v>Within Budget</v>
      </c>
      <c r="M256" s="124" t="b">
        <f t="shared" si="246"/>
        <v>0</v>
      </c>
      <c r="N256" s="181">
        <v>955</v>
      </c>
      <c r="O256" s="25">
        <v>955</v>
      </c>
      <c r="P256" t="str">
        <f>IF(O256&gt;N256,"Over Budget","Within Budget")</f>
        <v>Within Budget</v>
      </c>
      <c r="Q256" s="183" t="b">
        <f t="shared" si="295"/>
        <v>0</v>
      </c>
      <c r="R256" s="178">
        <v>955</v>
      </c>
      <c r="S256" s="224">
        <v>0</v>
      </c>
      <c r="T256" t="str">
        <f>IF(S256&gt;R256,"Over Budget","Within Budget")</f>
        <v>Within Budget</v>
      </c>
      <c r="U256" s="183">
        <f t="shared" si="234"/>
        <v>955</v>
      </c>
      <c r="V256">
        <v>955</v>
      </c>
      <c r="X256" t="str">
        <f t="shared" si="292"/>
        <v>Within Budget</v>
      </c>
      <c r="Y256" s="8" t="s">
        <v>163</v>
      </c>
    </row>
    <row r="257" spans="1:26" x14ac:dyDescent="0.25">
      <c r="A257" s="84" t="s">
        <v>377</v>
      </c>
      <c r="B257" s="56">
        <v>2000</v>
      </c>
      <c r="C257" s="56">
        <v>2000</v>
      </c>
      <c r="D257" t="str">
        <f>IF(C257&gt;B257,"Over Budget","Within Budget")</f>
        <v>Within Budget</v>
      </c>
      <c r="E257" s="124" t="b">
        <f t="shared" si="293"/>
        <v>0</v>
      </c>
      <c r="F257" s="56">
        <v>2000</v>
      </c>
      <c r="G257" s="89">
        <v>2199</v>
      </c>
      <c r="H257" s="46" t="str">
        <f>IF(G257&gt;F257,"Over Budget","Within Budget")</f>
        <v>Over Budget</v>
      </c>
      <c r="I257" s="114">
        <f t="shared" si="294"/>
        <v>199</v>
      </c>
      <c r="J257" s="56">
        <v>2000</v>
      </c>
      <c r="K257" s="56">
        <v>2000</v>
      </c>
      <c r="L257" t="str">
        <f>IF(K257&gt;J257,"Over Budget","Within Budget")</f>
        <v>Within Budget</v>
      </c>
      <c r="M257" s="124" t="b">
        <f t="shared" si="246"/>
        <v>0</v>
      </c>
      <c r="N257" s="181">
        <v>2000</v>
      </c>
      <c r="O257" s="25">
        <v>0</v>
      </c>
      <c r="P257" t="str">
        <f>IF(O257&gt;N257,"Over Budget","Within Budget")</f>
        <v>Within Budget</v>
      </c>
      <c r="Q257" s="183" t="b">
        <f t="shared" si="295"/>
        <v>0</v>
      </c>
      <c r="R257" s="178">
        <v>2000</v>
      </c>
      <c r="S257" s="224">
        <v>2000</v>
      </c>
      <c r="T257" t="str">
        <f>IF(S257&gt;R257,"Over Budget","Within Budget")</f>
        <v>Within Budget</v>
      </c>
      <c r="U257" s="183">
        <f t="shared" si="234"/>
        <v>0</v>
      </c>
      <c r="V257">
        <v>2000</v>
      </c>
      <c r="X257" t="str">
        <f t="shared" si="292"/>
        <v>Within Budget</v>
      </c>
      <c r="Y257" s="8" t="s">
        <v>164</v>
      </c>
    </row>
    <row r="258" spans="1:26" x14ac:dyDescent="0.25">
      <c r="A258" s="84" t="s">
        <v>378</v>
      </c>
      <c r="B258" s="56">
        <v>400</v>
      </c>
      <c r="C258" s="56">
        <v>0</v>
      </c>
      <c r="D258" t="str">
        <f>IF(C258&gt;B258,"Over Budget","Within Budget")</f>
        <v>Within Budget</v>
      </c>
      <c r="E258" s="124" t="b">
        <f t="shared" si="293"/>
        <v>0</v>
      </c>
      <c r="F258" s="56">
        <v>1400</v>
      </c>
      <c r="G258" s="56">
        <v>1336.75</v>
      </c>
      <c r="H258" t="str">
        <f>IF(G258&gt;F258,"Over Budget","Within Budget")</f>
        <v>Within Budget</v>
      </c>
      <c r="I258" s="124" t="b">
        <f t="shared" si="294"/>
        <v>0</v>
      </c>
      <c r="J258" s="56">
        <v>1400</v>
      </c>
      <c r="K258" s="56">
        <v>107.99</v>
      </c>
      <c r="L258" t="str">
        <f>IF(K258&gt;J258,"Over Budget","Within Budget")</f>
        <v>Within Budget</v>
      </c>
      <c r="M258" s="124" t="b">
        <f t="shared" si="246"/>
        <v>0</v>
      </c>
      <c r="N258" s="181">
        <v>1104</v>
      </c>
      <c r="O258" s="25">
        <v>629.34</v>
      </c>
      <c r="P258" t="str">
        <f>IF(O258&gt;N258,"Over Budget","Within Budget")</f>
        <v>Within Budget</v>
      </c>
      <c r="Q258" s="183" t="b">
        <f t="shared" si="295"/>
        <v>0</v>
      </c>
      <c r="R258" s="178">
        <v>1104</v>
      </c>
      <c r="S258" s="224">
        <v>618.14</v>
      </c>
      <c r="T258" t="str">
        <f>IF(S258&gt;R258,"Over Budget","Within Budget")</f>
        <v>Within Budget</v>
      </c>
      <c r="U258" s="183">
        <f t="shared" si="234"/>
        <v>485.86</v>
      </c>
      <c r="V258">
        <v>1500</v>
      </c>
      <c r="X258" t="str">
        <f t="shared" si="292"/>
        <v>Within Budget</v>
      </c>
      <c r="Y258" s="8" t="s">
        <v>165</v>
      </c>
    </row>
    <row r="259" spans="1:26" x14ac:dyDescent="0.25">
      <c r="A259" s="82"/>
      <c r="B259" s="56"/>
      <c r="C259" s="56"/>
      <c r="D259" s="8"/>
      <c r="E259" s="127"/>
      <c r="F259" s="56"/>
      <c r="G259" s="56"/>
      <c r="H259" s="8"/>
      <c r="I259" s="11"/>
      <c r="J259" s="56"/>
      <c r="K259" s="56"/>
      <c r="L259" s="8"/>
      <c r="M259" s="114"/>
      <c r="N259" s="181"/>
      <c r="O259" s="25"/>
      <c r="U259" s="183">
        <f t="shared" si="234"/>
        <v>0</v>
      </c>
      <c r="V259">
        <v>7895.55</v>
      </c>
      <c r="X259" s="223" t="str">
        <f t="shared" si="292"/>
        <v>Within Budget</v>
      </c>
      <c r="Y259" s="8" t="s">
        <v>464</v>
      </c>
      <c r="Z259" t="s">
        <v>465</v>
      </c>
    </row>
    <row r="260" spans="1:26" x14ac:dyDescent="0.25">
      <c r="A260" s="101"/>
      <c r="B260" s="61">
        <f>SUM(B255:B258)</f>
        <v>4729</v>
      </c>
      <c r="C260" s="61">
        <f>SUM(C255:C258)</f>
        <v>4299</v>
      </c>
      <c r="D260" s="47" t="str">
        <f>IF(C260&gt;B260,"Over Budget","Within Budget")</f>
        <v>Within Budget</v>
      </c>
      <c r="E260" s="130" t="b">
        <f>IF(D260="Over Budget",C260-B260)</f>
        <v>0</v>
      </c>
      <c r="F260" s="61">
        <f>SUM(F255:F258)</f>
        <v>5729</v>
      </c>
      <c r="G260" s="61">
        <f>SUM(G255:G258)</f>
        <v>4334.75</v>
      </c>
      <c r="H260" s="47" t="str">
        <f>IF(G260&gt;F260,"Over Budget","Within Budget")</f>
        <v>Within Budget</v>
      </c>
      <c r="I260" s="130" t="b">
        <f t="shared" ref="I260" si="296">IF(H260="Over Budget",G260-F260)</f>
        <v>0</v>
      </c>
      <c r="J260" s="61">
        <f>SUM(J255:J258)</f>
        <v>5924</v>
      </c>
      <c r="K260" s="61">
        <f>SUM(K255:K258)</f>
        <v>4631.99</v>
      </c>
      <c r="L260" s="47" t="str">
        <f>IF(K260&gt;J260,"Over Budget","Within Budget")</f>
        <v>Within Budget</v>
      </c>
      <c r="M260" s="130" t="b">
        <f t="shared" si="246"/>
        <v>0</v>
      </c>
      <c r="N260" s="189">
        <f>SUM(N255:N259)</f>
        <v>5659.38</v>
      </c>
      <c r="O260" s="38">
        <f>SUM(O255:O259)</f>
        <v>3184.7200000000003</v>
      </c>
      <c r="P260" s="47" t="str">
        <f>IF(O260&gt;N260,"Over Budget","Within Budget")</f>
        <v>Within Budget</v>
      </c>
      <c r="Q260" s="185" t="b">
        <f t="shared" ref="Q260" si="297">IF(P260="Over Budget",O260-N260)</f>
        <v>0</v>
      </c>
      <c r="R260" s="189">
        <f t="shared" ref="R260:S260" si="298">SUM(R255:R259)</f>
        <v>5659</v>
      </c>
      <c r="S260" s="226">
        <f t="shared" si="298"/>
        <v>4218.1400000000003</v>
      </c>
      <c r="T260" s="47" t="str">
        <f>IF(S260&gt;R260,"Over Budget","Within Budget")</f>
        <v>Within Budget</v>
      </c>
      <c r="U260" s="183">
        <f t="shared" si="234"/>
        <v>1440.8599999999997</v>
      </c>
      <c r="V260" s="189">
        <f t="shared" ref="V260:W260" si="299">SUM(V255:V259)</f>
        <v>13950.55</v>
      </c>
      <c r="W260" s="189">
        <f t="shared" si="299"/>
        <v>0</v>
      </c>
      <c r="X260" s="47" t="str">
        <f t="shared" ref="X260:X265" si="300">IF(W260&gt;V260,"Over Budget","Within Budget")</f>
        <v>Within Budget</v>
      </c>
      <c r="Y260" s="15" t="s">
        <v>166</v>
      </c>
    </row>
    <row r="261" spans="1:26" x14ac:dyDescent="0.25">
      <c r="A261" s="82"/>
      <c r="B261" s="56"/>
      <c r="C261" s="56"/>
      <c r="D261" s="8"/>
      <c r="E261" s="11"/>
      <c r="F261" s="56"/>
      <c r="G261" s="56"/>
      <c r="H261" s="8"/>
      <c r="I261" s="11"/>
      <c r="J261" s="56"/>
      <c r="K261" s="56"/>
      <c r="L261" s="8"/>
      <c r="M261" s="114"/>
      <c r="N261" s="181"/>
      <c r="O261" s="25"/>
      <c r="U261" s="183"/>
      <c r="X261" s="136"/>
      <c r="Y261" s="8"/>
    </row>
    <row r="262" spans="1:26" x14ac:dyDescent="0.25">
      <c r="A262" s="84" t="s">
        <v>466</v>
      </c>
      <c r="B262" s="56">
        <v>1050.5999999999999</v>
      </c>
      <c r="C262" s="89">
        <v>2045.47</v>
      </c>
      <c r="D262" s="46" t="str">
        <f>IF(C262&gt;B262,"Over Budget","Within Budget")</f>
        <v>Over Budget</v>
      </c>
      <c r="E262" s="114">
        <f t="shared" ref="E262:E265" si="301">IF(D262="Over Budget",C262-B262)</f>
        <v>994.87000000000012</v>
      </c>
      <c r="F262" s="56">
        <v>1056</v>
      </c>
      <c r="G262" s="56">
        <v>1056</v>
      </c>
      <c r="H262" t="str">
        <f>IF(G262&gt;F262,"Over Budget","Within Budget")</f>
        <v>Within Budget</v>
      </c>
      <c r="I262" s="124" t="b">
        <f t="shared" ref="I262:I265" si="302">IF(H262="Over Budget",G262-F262)</f>
        <v>0</v>
      </c>
      <c r="J262" s="56">
        <v>1083</v>
      </c>
      <c r="K262" s="56">
        <v>1083</v>
      </c>
      <c r="L262" t="str">
        <f>IF(K262&gt;J262,"Over Budget","Within Budget")</f>
        <v>Within Budget</v>
      </c>
      <c r="M262" s="124" t="b">
        <f t="shared" si="246"/>
        <v>0</v>
      </c>
      <c r="N262" s="181">
        <v>1072.02</v>
      </c>
      <c r="O262" s="25">
        <v>1072.02</v>
      </c>
      <c r="P262" t="str">
        <f>IF(O262&gt;N262,"Over Budget","Within Budget")</f>
        <v>Within Budget</v>
      </c>
      <c r="Q262" s="183" t="b">
        <f t="shared" ref="Q262:Q265" si="303">IF(P262="Over Budget",O262-N262)</f>
        <v>0</v>
      </c>
      <c r="R262" s="178">
        <v>0</v>
      </c>
      <c r="S262" s="224">
        <v>0</v>
      </c>
      <c r="T262" t="str">
        <f>IF(S262&gt;R262,"Over Budget","Within Budget")</f>
        <v>Within Budget</v>
      </c>
      <c r="U262" s="183">
        <f t="shared" si="234"/>
        <v>0</v>
      </c>
      <c r="V262">
        <v>0</v>
      </c>
      <c r="X262" t="str">
        <f t="shared" si="300"/>
        <v>Within Budget</v>
      </c>
      <c r="Y262" s="8" t="s">
        <v>467</v>
      </c>
    </row>
    <row r="263" spans="1:26" x14ac:dyDescent="0.25">
      <c r="A263" s="84" t="s">
        <v>379</v>
      </c>
      <c r="B263" s="56">
        <v>3677.1</v>
      </c>
      <c r="C263" s="56">
        <v>3659.07</v>
      </c>
      <c r="D263" t="str">
        <f>IF(C263&gt;B263,"Over Budget","Within Budget")</f>
        <v>Within Budget</v>
      </c>
      <c r="E263" s="124" t="b">
        <f t="shared" si="301"/>
        <v>0</v>
      </c>
      <c r="F263" s="56">
        <v>3695</v>
      </c>
      <c r="G263" s="89">
        <v>3695.04</v>
      </c>
      <c r="H263" s="46" t="str">
        <f>IF(G263&gt;F263,"Over Budget","Within Budget")</f>
        <v>Over Budget</v>
      </c>
      <c r="I263" s="114">
        <f t="shared" si="302"/>
        <v>3.999999999996362E-2</v>
      </c>
      <c r="J263" s="56">
        <v>3788</v>
      </c>
      <c r="K263" s="56">
        <v>3788</v>
      </c>
      <c r="L263" t="str">
        <f>IF(K263&gt;J263,"Over Budget","Within Budget")</f>
        <v>Within Budget</v>
      </c>
      <c r="M263" s="124" t="b">
        <f t="shared" si="246"/>
        <v>0</v>
      </c>
      <c r="N263" s="181">
        <v>3750.54</v>
      </c>
      <c r="O263" s="25">
        <v>3750.54</v>
      </c>
      <c r="P263" t="str">
        <f>IF(O263&gt;N263,"Over Budget","Within Budget")</f>
        <v>Within Budget</v>
      </c>
      <c r="Q263" s="183" t="b">
        <f t="shared" si="303"/>
        <v>0</v>
      </c>
      <c r="R263" s="178">
        <v>5064</v>
      </c>
      <c r="S263" s="224">
        <v>5064</v>
      </c>
      <c r="T263" t="str">
        <f>IF(S263&gt;R263,"Over Budget","Within Budget")</f>
        <v>Within Budget</v>
      </c>
      <c r="U263" s="183">
        <f t="shared" si="234"/>
        <v>0</v>
      </c>
      <c r="V263">
        <v>5363</v>
      </c>
      <c r="X263" t="str">
        <f t="shared" si="300"/>
        <v>Within Budget</v>
      </c>
      <c r="Y263" s="8" t="s">
        <v>380</v>
      </c>
    </row>
    <row r="264" spans="1:26" x14ac:dyDescent="0.25">
      <c r="A264" s="84" t="s">
        <v>381</v>
      </c>
      <c r="B264" s="56">
        <v>240</v>
      </c>
      <c r="C264" s="89">
        <v>1550</v>
      </c>
      <c r="D264" s="46" t="str">
        <f>IF(C264&gt;B264,"Over Budget","Within Budget")</f>
        <v>Over Budget</v>
      </c>
      <c r="E264" s="114">
        <f t="shared" si="301"/>
        <v>1310</v>
      </c>
      <c r="F264" s="56">
        <v>240</v>
      </c>
      <c r="G264" s="56">
        <v>0</v>
      </c>
      <c r="H264" t="str">
        <f>IF(G264&gt;F264,"Over Budget","Within Budget")</f>
        <v>Within Budget</v>
      </c>
      <c r="I264" s="124" t="b">
        <f t="shared" si="302"/>
        <v>0</v>
      </c>
      <c r="J264" s="56">
        <v>240</v>
      </c>
      <c r="K264" s="56">
        <v>0</v>
      </c>
      <c r="L264" t="str">
        <f>IF(K264&gt;J264,"Over Budget","Within Budget")</f>
        <v>Within Budget</v>
      </c>
      <c r="M264" s="124" t="b">
        <f t="shared" si="246"/>
        <v>0</v>
      </c>
      <c r="N264" s="181">
        <v>240</v>
      </c>
      <c r="O264" s="25">
        <v>0</v>
      </c>
      <c r="P264" t="str">
        <f>IF(O264&gt;N264,"Over Budget","Within Budget")</f>
        <v>Within Budget</v>
      </c>
      <c r="Q264" s="183" t="b">
        <f t="shared" si="303"/>
        <v>0</v>
      </c>
      <c r="R264" s="178">
        <v>240</v>
      </c>
      <c r="S264" s="224">
        <v>0</v>
      </c>
      <c r="T264" t="str">
        <f>IF(S264&gt;R264,"Over Budget","Within Budget")</f>
        <v>Within Budget</v>
      </c>
      <c r="U264" s="183">
        <f t="shared" si="234"/>
        <v>240</v>
      </c>
      <c r="V264">
        <v>0</v>
      </c>
      <c r="X264" t="str">
        <f t="shared" si="300"/>
        <v>Within Budget</v>
      </c>
      <c r="Y264" s="8" t="s">
        <v>168</v>
      </c>
    </row>
    <row r="265" spans="1:26" x14ac:dyDescent="0.25">
      <c r="A265" s="84" t="s">
        <v>382</v>
      </c>
      <c r="B265" s="56">
        <v>55000</v>
      </c>
      <c r="C265" s="89">
        <v>61236.47</v>
      </c>
      <c r="D265" s="46" t="str">
        <f>IF(C265&gt;B265,"Over Budget","Within Budget")</f>
        <v>Over Budget</v>
      </c>
      <c r="E265" s="114">
        <f t="shared" si="301"/>
        <v>6236.4700000000012</v>
      </c>
      <c r="F265" s="56">
        <v>55000</v>
      </c>
      <c r="G265" s="89">
        <v>60763.54</v>
      </c>
      <c r="H265" s="46" t="str">
        <f>IF(G265&gt;F265,"Over Budget","Within Budget")</f>
        <v>Over Budget</v>
      </c>
      <c r="I265" s="114">
        <f t="shared" si="302"/>
        <v>5763.5400000000009</v>
      </c>
      <c r="J265" s="56">
        <v>55000</v>
      </c>
      <c r="K265" s="89">
        <v>69930.179999999993</v>
      </c>
      <c r="L265" s="46" t="str">
        <f>IF(K265&gt;J265,"Over Budget","Within Budget")</f>
        <v>Over Budget</v>
      </c>
      <c r="M265" s="114">
        <f t="shared" ref="M265:M328" si="304">IF(L265="Over Budget",K265-J265)</f>
        <v>14930.179999999993</v>
      </c>
      <c r="N265" s="181">
        <v>85000</v>
      </c>
      <c r="O265" s="25">
        <v>69290.12</v>
      </c>
      <c r="P265" t="str">
        <f>IF(O265&gt;N265,"Over Budget","Within Budget")</f>
        <v>Within Budget</v>
      </c>
      <c r="Q265" s="183" t="b">
        <f t="shared" si="303"/>
        <v>0</v>
      </c>
      <c r="R265" s="178">
        <v>85000</v>
      </c>
      <c r="S265" s="224">
        <v>75096.820000000007</v>
      </c>
      <c r="T265" t="str">
        <f>IF(S265&gt;R265,"Over Budget","Within Budget")</f>
        <v>Within Budget</v>
      </c>
      <c r="U265" s="183">
        <f t="shared" si="234"/>
        <v>9903.179999999993</v>
      </c>
      <c r="V265">
        <v>85000</v>
      </c>
      <c r="X265" t="str">
        <f t="shared" si="300"/>
        <v>Within Budget</v>
      </c>
      <c r="Y265" s="8" t="s">
        <v>169</v>
      </c>
    </row>
    <row r="266" spans="1:26" x14ac:dyDescent="0.25">
      <c r="A266" s="82"/>
      <c r="B266" s="56"/>
      <c r="C266" s="56"/>
      <c r="D266" s="8"/>
      <c r="E266" s="11"/>
      <c r="F266" s="56"/>
      <c r="G266" s="56"/>
      <c r="H266" s="8"/>
      <c r="I266" s="11"/>
      <c r="J266" s="56"/>
      <c r="K266" s="56"/>
      <c r="L266" s="8"/>
      <c r="M266" s="114"/>
      <c r="N266" s="181"/>
      <c r="O266" s="25"/>
      <c r="U266" s="183">
        <f t="shared" ref="U266:U330" si="305">R266-S266</f>
        <v>0</v>
      </c>
      <c r="Y266" s="8"/>
    </row>
    <row r="267" spans="1:26" x14ac:dyDescent="0.25">
      <c r="A267" s="101"/>
      <c r="B267" s="61">
        <f>SUM(B262:B265)</f>
        <v>59967.7</v>
      </c>
      <c r="C267" s="94">
        <f>SUM(C262:C265)</f>
        <v>68491.009999999995</v>
      </c>
      <c r="D267" s="48" t="str">
        <f>IF(C267&gt;B267,"Over Budget","Within Budget")</f>
        <v>Over Budget</v>
      </c>
      <c r="E267" s="130">
        <f>IF(D267="Over Budget",C267-B267)</f>
        <v>8523.3099999999977</v>
      </c>
      <c r="F267" s="61">
        <f>SUM(F262:F265)</f>
        <v>59991</v>
      </c>
      <c r="G267" s="94">
        <f>SUM(G262:G265)</f>
        <v>65514.58</v>
      </c>
      <c r="H267" s="48" t="str">
        <f>IF(G267&gt;F267,"Over Budget","Within Budget")</f>
        <v>Over Budget</v>
      </c>
      <c r="I267" s="130">
        <f t="shared" ref="I267" si="306">IF(H267="Over Budget",G267-F267)</f>
        <v>5523.5800000000017</v>
      </c>
      <c r="J267" s="61">
        <f>SUM(J262:J265)</f>
        <v>60111</v>
      </c>
      <c r="K267" s="61">
        <f>SUM(K262:K265)</f>
        <v>74801.179999999993</v>
      </c>
      <c r="L267" s="48" t="str">
        <f>IF(K267&gt;J267,"Over Budget","Within Budget")</f>
        <v>Over Budget</v>
      </c>
      <c r="M267" s="130">
        <f t="shared" si="304"/>
        <v>14690.179999999993</v>
      </c>
      <c r="N267" s="189">
        <f>SUM(N262:N266)</f>
        <v>90062.56</v>
      </c>
      <c r="O267" s="38">
        <f>SUM(O262:O266)</f>
        <v>74112.679999999993</v>
      </c>
      <c r="P267" s="47" t="str">
        <f>IF(O267&gt;N267,"Over Budget","Within Budget")</f>
        <v>Within Budget</v>
      </c>
      <c r="Q267" s="185" t="b">
        <f t="shared" ref="Q267" si="307">IF(P267="Over Budget",O267-N267)</f>
        <v>0</v>
      </c>
      <c r="R267" s="189">
        <f t="shared" ref="R267:S267" si="308">SUM(R262:R266)</f>
        <v>90304</v>
      </c>
      <c r="S267" s="226">
        <f t="shared" si="308"/>
        <v>80160.820000000007</v>
      </c>
      <c r="T267" s="47" t="str">
        <f>IF(S267&gt;R267,"Over Budget","Within Budget")</f>
        <v>Within Budget</v>
      </c>
      <c r="U267" s="183">
        <f t="shared" si="305"/>
        <v>10143.179999999993</v>
      </c>
      <c r="V267" s="189">
        <f t="shared" ref="V267:W267" si="309">SUM(V262:V266)</f>
        <v>90363</v>
      </c>
      <c r="W267" s="189">
        <f t="shared" si="309"/>
        <v>0</v>
      </c>
      <c r="X267" s="47" t="str">
        <f t="shared" ref="X267" si="310">IF(W267&gt;V267,"Over Budget","Within Budget")</f>
        <v>Within Budget</v>
      </c>
      <c r="Y267" s="15" t="s">
        <v>170</v>
      </c>
    </row>
    <row r="268" spans="1:26" ht="15.75" thickBot="1" x14ac:dyDescent="0.3">
      <c r="A268" s="82"/>
      <c r="B268" s="62"/>
      <c r="C268" s="62"/>
      <c r="D268" s="81"/>
      <c r="E268" s="149"/>
      <c r="F268" s="62"/>
      <c r="G268" s="62"/>
      <c r="H268" s="81"/>
      <c r="I268" s="149"/>
      <c r="J268" s="62"/>
      <c r="K268" s="62"/>
      <c r="L268" s="81"/>
      <c r="M268" s="145"/>
      <c r="N268" s="181"/>
      <c r="O268" s="25"/>
      <c r="P268" s="49"/>
      <c r="Q268" s="190"/>
      <c r="T268" s="49"/>
      <c r="U268" s="183">
        <f t="shared" si="305"/>
        <v>0</v>
      </c>
      <c r="Y268" s="17"/>
    </row>
    <row r="269" spans="1:26" ht="15.75" thickBot="1" x14ac:dyDescent="0.3">
      <c r="A269" s="104"/>
      <c r="B269" s="69">
        <f>SUM(B267,B260,B253,B247)</f>
        <v>211961.4</v>
      </c>
      <c r="C269" s="165">
        <f>SUM(C267,C260,C253,C247)</f>
        <v>218099.6</v>
      </c>
      <c r="D269" s="93" t="str">
        <f>IF(C269&gt;B269,"Over Budget","Within Budget")</f>
        <v>Over Budget</v>
      </c>
      <c r="E269" s="144">
        <f>IF(D269="Over Budget",C269-B269)</f>
        <v>6138.2000000000116</v>
      </c>
      <c r="F269" s="69">
        <f>SUM(F267,F260,F253,F247)</f>
        <v>217538</v>
      </c>
      <c r="G269" s="165">
        <f>SUM(G267,G260,G253,G247)</f>
        <v>220475.63</v>
      </c>
      <c r="H269" s="93" t="str">
        <f>IF(G269&gt;F269,"Over Budget","Within Budget")</f>
        <v>Over Budget</v>
      </c>
      <c r="I269" s="144">
        <f t="shared" ref="I269" si="311">IF(H269="Over Budget",G269-F269)</f>
        <v>2937.6300000000047</v>
      </c>
      <c r="J269" s="69">
        <f>SUM(J267,J260,J253,J247)</f>
        <v>218689</v>
      </c>
      <c r="K269" s="69">
        <f>SUM(K267,K260,K253,K247)</f>
        <v>235829.90999999997</v>
      </c>
      <c r="L269" s="93" t="str">
        <f>IF(K269&gt;J269,"Over Budget","Within Budget")</f>
        <v>Over Budget</v>
      </c>
      <c r="M269" s="144">
        <f t="shared" si="304"/>
        <v>17140.909999999974</v>
      </c>
      <c r="N269" s="205">
        <f>+N247+N253+N260+N267</f>
        <v>255500.44</v>
      </c>
      <c r="O269" s="39">
        <f>+O247+O253+O260+O267</f>
        <v>228680.43</v>
      </c>
      <c r="P269" s="2" t="str">
        <f>IF(O269&gt;N269,"Over Budget","Within Budget")</f>
        <v>Within Budget</v>
      </c>
      <c r="Q269" s="191" t="b">
        <f t="shared" ref="Q269" si="312">IF(P269="Over Budget",O269-N269)</f>
        <v>0</v>
      </c>
      <c r="R269" s="205">
        <f t="shared" ref="R269:S269" si="313">+R247+R253+R260+R267</f>
        <v>274932</v>
      </c>
      <c r="S269" s="232">
        <f t="shared" si="313"/>
        <v>255892.13</v>
      </c>
      <c r="T269" s="1" t="str">
        <f>IF(S269&gt;R269,"Over Budget","Within Budget")</f>
        <v>Within Budget</v>
      </c>
      <c r="U269" s="183">
        <f t="shared" si="305"/>
        <v>19039.869999999995</v>
      </c>
      <c r="V269" s="205">
        <f t="shared" ref="V269:W269" si="314">+V247+V253+V260+V267</f>
        <v>284396.55</v>
      </c>
      <c r="W269" s="205">
        <f t="shared" si="314"/>
        <v>0</v>
      </c>
      <c r="X269" s="47" t="str">
        <f t="shared" ref="X269:X279" si="315">IF(W269&gt;V269,"Over Budget","Within Budget")</f>
        <v>Within Budget</v>
      </c>
      <c r="Y269" s="29" t="s">
        <v>171</v>
      </c>
    </row>
    <row r="270" spans="1:26" x14ac:dyDescent="0.25">
      <c r="A270" s="82"/>
      <c r="B270" s="56"/>
      <c r="C270" s="56"/>
      <c r="D270" s="9"/>
      <c r="E270" s="11"/>
      <c r="F270" s="56"/>
      <c r="G270" s="56"/>
      <c r="H270" s="9"/>
      <c r="I270" s="11"/>
      <c r="J270" s="56"/>
      <c r="K270" s="56"/>
      <c r="L270" s="9"/>
      <c r="M270" s="114"/>
      <c r="N270" s="181"/>
      <c r="O270" s="25"/>
      <c r="U270" s="183">
        <f t="shared" si="305"/>
        <v>0</v>
      </c>
      <c r="X270" s="136"/>
      <c r="Y270" s="9"/>
    </row>
    <row r="271" spans="1:26" x14ac:dyDescent="0.25">
      <c r="A271" s="82"/>
      <c r="B271" s="59"/>
      <c r="C271" s="59"/>
      <c r="D271" s="10"/>
      <c r="E271" s="112"/>
      <c r="F271" s="59"/>
      <c r="G271" s="59"/>
      <c r="H271" s="10"/>
      <c r="I271" s="112"/>
      <c r="J271" s="59"/>
      <c r="K271" s="59"/>
      <c r="L271" s="10"/>
      <c r="M271" s="114"/>
      <c r="N271" s="181"/>
      <c r="O271" s="25"/>
      <c r="U271" s="183">
        <f t="shared" si="305"/>
        <v>0</v>
      </c>
      <c r="Y271" s="10" t="s">
        <v>172</v>
      </c>
    </row>
    <row r="272" spans="1:26" x14ac:dyDescent="0.25">
      <c r="A272" s="82"/>
      <c r="B272" s="56"/>
      <c r="C272" s="56"/>
      <c r="D272" s="9"/>
      <c r="E272" s="11"/>
      <c r="F272" s="56"/>
      <c r="G272" s="56"/>
      <c r="H272" s="9"/>
      <c r="I272" s="11"/>
      <c r="J272" s="56"/>
      <c r="K272" s="56"/>
      <c r="L272" s="9"/>
      <c r="M272" s="114"/>
      <c r="N272" s="181"/>
      <c r="O272" s="25"/>
      <c r="U272" s="183">
        <f t="shared" si="305"/>
        <v>0</v>
      </c>
      <c r="Y272" s="9"/>
    </row>
    <row r="273" spans="1:25" x14ac:dyDescent="0.25">
      <c r="A273" s="84" t="s">
        <v>383</v>
      </c>
      <c r="B273" s="56">
        <v>40674.54</v>
      </c>
      <c r="C273" s="56">
        <v>40480.69</v>
      </c>
      <c r="D273" t="str">
        <f t="shared" ref="D273:D279" si="316">IF(C273&gt;B273,"Over Budget","Within Budget")</f>
        <v>Within Budget</v>
      </c>
      <c r="E273" s="124" t="b">
        <f t="shared" ref="E273:E279" si="317">IF(D273="Over Budget",C273-B273)</f>
        <v>0</v>
      </c>
      <c r="F273" s="56">
        <v>41691</v>
      </c>
      <c r="G273" s="56">
        <v>41562.230000000003</v>
      </c>
      <c r="H273" t="str">
        <f t="shared" ref="H273:H279" si="318">IF(G273&gt;F273,"Over Budget","Within Budget")</f>
        <v>Within Budget</v>
      </c>
      <c r="I273" s="124" t="b">
        <f t="shared" ref="I273:I279" si="319">IF(H273="Over Budget",G273-F273)</f>
        <v>0</v>
      </c>
      <c r="J273" s="56">
        <v>42734</v>
      </c>
      <c r="K273" s="56">
        <v>42734</v>
      </c>
      <c r="L273" t="str">
        <f t="shared" ref="L273:L279" si="320">IF(K273&gt;J273,"Over Budget","Within Budget")</f>
        <v>Within Budget</v>
      </c>
      <c r="M273" s="124" t="b">
        <f t="shared" ref="M273:M279" si="321">IF(L273="Over Budget",K273-J273)</f>
        <v>0</v>
      </c>
      <c r="N273" s="181">
        <v>43588.68</v>
      </c>
      <c r="O273" s="25">
        <v>43588.68</v>
      </c>
      <c r="P273" t="str">
        <f t="shared" ref="P273:P279" si="322">IF(O273&gt;N273,"Over Budget","Within Budget")</f>
        <v>Within Budget</v>
      </c>
      <c r="Q273" s="183" t="b">
        <f t="shared" ref="Q273:Q279" si="323">IF(P273="Over Budget",O273-N273)</f>
        <v>0</v>
      </c>
      <c r="R273" s="178">
        <v>53581</v>
      </c>
      <c r="S273" s="224">
        <v>53581</v>
      </c>
      <c r="T273" t="str">
        <f t="shared" ref="T273:T279" si="324">IF(S273&gt;R273,"Over Budget","Within Budget")</f>
        <v>Within Budget</v>
      </c>
      <c r="U273" s="183">
        <f t="shared" si="305"/>
        <v>0</v>
      </c>
      <c r="V273">
        <v>56742</v>
      </c>
      <c r="X273" t="str">
        <f t="shared" si="315"/>
        <v>Within Budget</v>
      </c>
      <c r="Y273" s="8" t="s">
        <v>173</v>
      </c>
    </row>
    <row r="274" spans="1:25" x14ac:dyDescent="0.25">
      <c r="A274" s="84" t="s">
        <v>384</v>
      </c>
      <c r="B274" s="56">
        <v>7166.52</v>
      </c>
      <c r="C274" s="89">
        <v>7227</v>
      </c>
      <c r="D274" s="46" t="str">
        <f t="shared" si="316"/>
        <v>Over Budget</v>
      </c>
      <c r="E274" s="114">
        <f t="shared" si="317"/>
        <v>60.479999999999563</v>
      </c>
      <c r="F274" s="56">
        <v>7346</v>
      </c>
      <c r="G274" s="56">
        <v>7346</v>
      </c>
      <c r="H274" t="str">
        <f t="shared" si="318"/>
        <v>Within Budget</v>
      </c>
      <c r="I274" s="124" t="b">
        <f t="shared" si="319"/>
        <v>0</v>
      </c>
      <c r="J274" s="56">
        <v>7530</v>
      </c>
      <c r="K274" s="56">
        <v>7530</v>
      </c>
      <c r="L274" t="str">
        <f t="shared" si="320"/>
        <v>Within Budget</v>
      </c>
      <c r="M274" s="124" t="b">
        <f t="shared" si="321"/>
        <v>0</v>
      </c>
      <c r="N274" s="181">
        <v>7680.6</v>
      </c>
      <c r="O274" s="25">
        <v>7680.6</v>
      </c>
      <c r="P274" t="str">
        <f t="shared" si="322"/>
        <v>Within Budget</v>
      </c>
      <c r="Q274" s="183" t="b">
        <f t="shared" si="323"/>
        <v>0</v>
      </c>
      <c r="R274" s="192">
        <v>9078</v>
      </c>
      <c r="S274" s="225">
        <v>9299.82</v>
      </c>
      <c r="T274" s="46" t="str">
        <f t="shared" si="324"/>
        <v>Over Budget</v>
      </c>
      <c r="U274" s="184">
        <f t="shared" si="305"/>
        <v>-221.81999999999971</v>
      </c>
      <c r="V274">
        <v>9614</v>
      </c>
      <c r="X274" t="str">
        <f t="shared" si="315"/>
        <v>Within Budget</v>
      </c>
      <c r="Y274" s="8" t="s">
        <v>174</v>
      </c>
    </row>
    <row r="275" spans="1:25" x14ac:dyDescent="0.25">
      <c r="A275" s="84" t="s">
        <v>385</v>
      </c>
      <c r="B275" s="56">
        <v>31353.78</v>
      </c>
      <c r="C275" s="56">
        <v>31353.78</v>
      </c>
      <c r="D275" t="str">
        <f t="shared" si="316"/>
        <v>Within Budget</v>
      </c>
      <c r="E275" s="124" t="b">
        <f t="shared" si="317"/>
        <v>0</v>
      </c>
      <c r="F275" s="56">
        <v>32138</v>
      </c>
      <c r="G275" s="89">
        <v>32309.599999999999</v>
      </c>
      <c r="H275" s="46" t="str">
        <f t="shared" si="318"/>
        <v>Over Budget</v>
      </c>
      <c r="I275" s="114">
        <f t="shared" si="319"/>
        <v>171.59999999999854</v>
      </c>
      <c r="J275" s="56">
        <v>32942</v>
      </c>
      <c r="K275" s="56">
        <v>32902.74</v>
      </c>
      <c r="L275" t="str">
        <f t="shared" si="320"/>
        <v>Within Budget</v>
      </c>
      <c r="M275" s="124" t="b">
        <f t="shared" si="321"/>
        <v>0</v>
      </c>
      <c r="N275" s="212">
        <v>33600.839999999997</v>
      </c>
      <c r="O275" s="25">
        <v>30232.21</v>
      </c>
      <c r="P275" t="str">
        <f t="shared" si="322"/>
        <v>Within Budget</v>
      </c>
      <c r="Q275" s="183" t="b">
        <f t="shared" si="323"/>
        <v>0</v>
      </c>
      <c r="R275" s="178">
        <v>54085</v>
      </c>
      <c r="S275" s="224">
        <v>51824.22</v>
      </c>
      <c r="T275" t="str">
        <f t="shared" si="324"/>
        <v>Within Budget</v>
      </c>
      <c r="U275" s="183">
        <f t="shared" si="305"/>
        <v>2260.7799999999988</v>
      </c>
      <c r="V275">
        <v>57276</v>
      </c>
      <c r="X275" t="str">
        <f t="shared" si="315"/>
        <v>Within Budget</v>
      </c>
      <c r="Y275" s="8" t="s">
        <v>175</v>
      </c>
    </row>
    <row r="276" spans="1:25" x14ac:dyDescent="0.25">
      <c r="A276" s="84" t="s">
        <v>386</v>
      </c>
      <c r="B276" s="56">
        <v>3668.94</v>
      </c>
      <c r="C276" s="56">
        <v>3668.94</v>
      </c>
      <c r="D276" t="str">
        <f t="shared" si="316"/>
        <v>Within Budget</v>
      </c>
      <c r="E276" s="124" t="b">
        <f t="shared" si="317"/>
        <v>0</v>
      </c>
      <c r="F276" s="56">
        <v>3669</v>
      </c>
      <c r="G276" s="56">
        <v>3497.4</v>
      </c>
      <c r="H276" t="str">
        <f t="shared" si="318"/>
        <v>Within Budget</v>
      </c>
      <c r="I276" s="124" t="b">
        <f t="shared" si="319"/>
        <v>0</v>
      </c>
      <c r="J276" s="56">
        <v>3761</v>
      </c>
      <c r="K276" s="56">
        <v>3761</v>
      </c>
      <c r="L276" t="str">
        <f t="shared" si="320"/>
        <v>Within Budget</v>
      </c>
      <c r="M276" s="124" t="b">
        <f t="shared" si="321"/>
        <v>0</v>
      </c>
      <c r="N276" s="181">
        <v>2550</v>
      </c>
      <c r="O276" s="25">
        <v>2050</v>
      </c>
      <c r="P276" t="str">
        <f t="shared" si="322"/>
        <v>Within Budget</v>
      </c>
      <c r="Q276" s="183" t="b">
        <f t="shared" si="323"/>
        <v>0</v>
      </c>
      <c r="R276" s="178">
        <v>2550</v>
      </c>
      <c r="S276" s="224">
        <v>2205.7399999999998</v>
      </c>
      <c r="T276" t="str">
        <f t="shared" si="324"/>
        <v>Within Budget</v>
      </c>
      <c r="U276" s="183">
        <f t="shared" si="305"/>
        <v>344.26000000000022</v>
      </c>
      <c r="V276">
        <v>2700</v>
      </c>
      <c r="X276" t="str">
        <f t="shared" si="315"/>
        <v>Within Budget</v>
      </c>
      <c r="Y276" s="8" t="s">
        <v>176</v>
      </c>
    </row>
    <row r="277" spans="1:25" x14ac:dyDescent="0.25">
      <c r="A277" s="84" t="s">
        <v>387</v>
      </c>
      <c r="B277" s="56">
        <v>13200</v>
      </c>
      <c r="C277" s="89">
        <v>15142.73</v>
      </c>
      <c r="D277" s="46" t="str">
        <f t="shared" si="316"/>
        <v>Over Budget</v>
      </c>
      <c r="E277" s="114">
        <f t="shared" si="317"/>
        <v>1942.7299999999996</v>
      </c>
      <c r="F277" s="56">
        <v>13200</v>
      </c>
      <c r="G277" s="56">
        <v>12938.23</v>
      </c>
      <c r="H277" t="str">
        <f t="shared" si="318"/>
        <v>Within Budget</v>
      </c>
      <c r="I277" s="124" t="b">
        <f t="shared" si="319"/>
        <v>0</v>
      </c>
      <c r="J277" s="56">
        <v>13200</v>
      </c>
      <c r="K277" s="56">
        <v>13102.44</v>
      </c>
      <c r="L277" t="str">
        <f t="shared" si="320"/>
        <v>Within Budget</v>
      </c>
      <c r="M277" s="124" t="b">
        <f t="shared" si="321"/>
        <v>0</v>
      </c>
      <c r="N277" s="212">
        <v>13000</v>
      </c>
      <c r="O277" s="44">
        <v>15086.41</v>
      </c>
      <c r="P277" s="46" t="str">
        <f t="shared" si="322"/>
        <v>Over Budget</v>
      </c>
      <c r="Q277" s="184">
        <f t="shared" si="323"/>
        <v>2086.41</v>
      </c>
      <c r="R277" s="178">
        <v>13000</v>
      </c>
      <c r="S277" s="224">
        <v>12990.77</v>
      </c>
      <c r="T277" t="str">
        <f t="shared" si="324"/>
        <v>Within Budget</v>
      </c>
      <c r="U277" s="183">
        <f t="shared" si="305"/>
        <v>9.2299999999995634</v>
      </c>
      <c r="V277">
        <v>14000</v>
      </c>
      <c r="X277" t="str">
        <f t="shared" si="315"/>
        <v>Within Budget</v>
      </c>
      <c r="Y277" s="8" t="s">
        <v>177</v>
      </c>
    </row>
    <row r="278" spans="1:25" x14ac:dyDescent="0.25">
      <c r="A278" s="82" t="s">
        <v>388</v>
      </c>
      <c r="B278" s="56">
        <v>23211</v>
      </c>
      <c r="C278" s="89">
        <v>25428.080000000002</v>
      </c>
      <c r="D278" s="46" t="str">
        <f t="shared" si="316"/>
        <v>Over Budget</v>
      </c>
      <c r="E278" s="114">
        <f t="shared" si="317"/>
        <v>2217.0800000000017</v>
      </c>
      <c r="F278" s="56">
        <v>26500</v>
      </c>
      <c r="G278" s="56">
        <v>26492.55</v>
      </c>
      <c r="H278" t="str">
        <f t="shared" si="318"/>
        <v>Within Budget</v>
      </c>
      <c r="I278" s="124" t="b">
        <f t="shared" si="319"/>
        <v>0</v>
      </c>
      <c r="J278" s="56">
        <v>1800</v>
      </c>
      <c r="K278" s="56">
        <v>1800</v>
      </c>
      <c r="L278" t="str">
        <f t="shared" si="320"/>
        <v>Within Budget</v>
      </c>
      <c r="M278" s="124" t="b">
        <f t="shared" si="321"/>
        <v>0</v>
      </c>
      <c r="N278" s="181">
        <v>26645</v>
      </c>
      <c r="O278" s="44">
        <v>29238.84</v>
      </c>
      <c r="P278" s="46" t="str">
        <f t="shared" si="322"/>
        <v>Over Budget</v>
      </c>
      <c r="Q278" s="184">
        <f t="shared" si="323"/>
        <v>2593.84</v>
      </c>
      <c r="R278" s="178">
        <v>33729</v>
      </c>
      <c r="S278" s="224">
        <v>33685.14</v>
      </c>
      <c r="T278" t="str">
        <f t="shared" si="324"/>
        <v>Within Budget</v>
      </c>
      <c r="U278" s="183">
        <f t="shared" si="305"/>
        <v>43.860000000000582</v>
      </c>
      <c r="V278">
        <v>34700</v>
      </c>
      <c r="X278" t="str">
        <f t="shared" si="315"/>
        <v>Within Budget</v>
      </c>
      <c r="Y278" s="8" t="s">
        <v>178</v>
      </c>
    </row>
    <row r="279" spans="1:25" x14ac:dyDescent="0.25">
      <c r="A279" s="84" t="s">
        <v>389</v>
      </c>
      <c r="B279" s="75"/>
      <c r="C279" s="56">
        <v>0</v>
      </c>
      <c r="D279" t="str">
        <f t="shared" si="316"/>
        <v>Within Budget</v>
      </c>
      <c r="E279" s="124" t="b">
        <f t="shared" si="317"/>
        <v>0</v>
      </c>
      <c r="F279" s="56">
        <v>1800</v>
      </c>
      <c r="G279" s="89">
        <v>2541.83</v>
      </c>
      <c r="H279" s="46" t="str">
        <f t="shared" si="318"/>
        <v>Over Budget</v>
      </c>
      <c r="I279" s="114">
        <f t="shared" si="319"/>
        <v>741.82999999999993</v>
      </c>
      <c r="J279" s="56">
        <v>26500</v>
      </c>
      <c r="K279" s="56">
        <v>25395.87</v>
      </c>
      <c r="L279" t="str">
        <f t="shared" si="320"/>
        <v>Within Budget</v>
      </c>
      <c r="M279" s="124" t="b">
        <f t="shared" si="321"/>
        <v>0</v>
      </c>
      <c r="N279" s="181">
        <v>2400</v>
      </c>
      <c r="O279" s="25">
        <v>2125.8200000000002</v>
      </c>
      <c r="P279" t="str">
        <f t="shared" si="322"/>
        <v>Within Budget</v>
      </c>
      <c r="Q279" s="183" t="b">
        <f t="shared" si="323"/>
        <v>0</v>
      </c>
      <c r="R279" s="178">
        <v>2400</v>
      </c>
      <c r="S279" s="224">
        <v>2396.25</v>
      </c>
      <c r="T279" t="str">
        <f t="shared" si="324"/>
        <v>Within Budget</v>
      </c>
      <c r="U279" s="183">
        <f t="shared" si="305"/>
        <v>3.75</v>
      </c>
      <c r="V279">
        <v>3000</v>
      </c>
      <c r="X279" t="str">
        <f t="shared" si="315"/>
        <v>Within Budget</v>
      </c>
      <c r="Y279" s="8" t="s">
        <v>179</v>
      </c>
    </row>
    <row r="280" spans="1:25" x14ac:dyDescent="0.25">
      <c r="A280" s="82"/>
      <c r="B280" s="56"/>
      <c r="C280" s="56"/>
      <c r="D280" s="8"/>
      <c r="E280" s="11"/>
      <c r="F280" s="56"/>
      <c r="G280" s="56"/>
      <c r="H280" s="8"/>
      <c r="I280" s="11"/>
      <c r="J280" s="56"/>
      <c r="K280" s="56"/>
      <c r="L280" s="8"/>
      <c r="M280" s="124"/>
      <c r="N280" s="181"/>
      <c r="O280" s="25"/>
      <c r="U280" s="183">
        <f t="shared" si="305"/>
        <v>0</v>
      </c>
      <c r="Y280" s="8"/>
    </row>
    <row r="281" spans="1:25" x14ac:dyDescent="0.25">
      <c r="A281" s="101"/>
      <c r="B281" s="61">
        <f>SUM(B273:B279)</f>
        <v>119274.78</v>
      </c>
      <c r="C281" s="94">
        <f>SUM(C273:C279)</f>
        <v>123301.22</v>
      </c>
      <c r="D281" s="48" t="str">
        <f>IF(C281&gt;B281,"Over Budget","Within Budget")</f>
        <v>Over Budget</v>
      </c>
      <c r="E281" s="129">
        <f>IF(D281="Over Budget",C281-B281)</f>
        <v>4026.4400000000023</v>
      </c>
      <c r="F281" s="61">
        <f>SUM(F273:F279)</f>
        <v>126344</v>
      </c>
      <c r="G281" s="94">
        <f>SUM(G273:G279)</f>
        <v>126687.84</v>
      </c>
      <c r="H281" s="48" t="str">
        <f>IF(G281&gt;F281,"Over Budget","Within Budget")</f>
        <v>Over Budget</v>
      </c>
      <c r="I281" s="129">
        <f t="shared" ref="I281" si="325">IF(H281="Over Budget",G281-F281)</f>
        <v>343.83999999999651</v>
      </c>
      <c r="J281" s="61">
        <f>SUM(J273:J279)</f>
        <v>128467</v>
      </c>
      <c r="K281" s="61">
        <f>SUM(K273:K279)</f>
        <v>127226.04999999999</v>
      </c>
      <c r="L281" s="47" t="str">
        <f>IF(K281&gt;J281,"Over Budget","Within Budget")</f>
        <v>Within Budget</v>
      </c>
      <c r="M281" s="130" t="b">
        <f t="shared" si="304"/>
        <v>0</v>
      </c>
      <c r="N281" s="189">
        <f>SUM(N273:N280)</f>
        <v>129465.12</v>
      </c>
      <c r="O281" s="45">
        <f>SUM(O273:O280)</f>
        <v>130002.56</v>
      </c>
      <c r="P281" s="48" t="str">
        <f>IF(O281&gt;N281,"Over Budget","Within Budget")</f>
        <v>Over Budget</v>
      </c>
      <c r="Q281" s="186">
        <f t="shared" ref="Q281" si="326">IF(P281="Over Budget",O281-N281)</f>
        <v>537.44000000000233</v>
      </c>
      <c r="R281" s="189">
        <f t="shared" ref="R281:S281" si="327">SUM(R273:R280)</f>
        <v>168423</v>
      </c>
      <c r="S281" s="226">
        <f t="shared" si="327"/>
        <v>165982.94</v>
      </c>
      <c r="T281" s="47" t="str">
        <f>IF(S281&gt;R281,"Over Budget","Within Budget")</f>
        <v>Within Budget</v>
      </c>
      <c r="U281" s="183">
        <f t="shared" si="305"/>
        <v>2440.0599999999977</v>
      </c>
      <c r="V281" s="189">
        <f t="shared" ref="V281:W281" si="328">SUM(V273:V280)</f>
        <v>178032</v>
      </c>
      <c r="W281" s="189">
        <f t="shared" si="328"/>
        <v>0</v>
      </c>
      <c r="X281" s="47" t="str">
        <f t="shared" ref="X281:X284" si="329">IF(W281&gt;V281,"Over Budget","Within Budget")</f>
        <v>Within Budget</v>
      </c>
      <c r="Y281" s="15" t="s">
        <v>181</v>
      </c>
    </row>
    <row r="282" spans="1:25" x14ac:dyDescent="0.25">
      <c r="A282" s="82"/>
      <c r="B282" s="56"/>
      <c r="C282" s="56"/>
      <c r="D282" s="8"/>
      <c r="E282" s="11"/>
      <c r="F282" s="56"/>
      <c r="G282" s="56"/>
      <c r="H282" s="8"/>
      <c r="I282" s="11"/>
      <c r="J282" s="56"/>
      <c r="K282" s="56"/>
      <c r="L282" s="8"/>
      <c r="M282" s="114"/>
      <c r="N282" s="181"/>
      <c r="O282" s="25"/>
      <c r="U282" s="183">
        <f t="shared" si="305"/>
        <v>0</v>
      </c>
      <c r="X282" s="136"/>
      <c r="Y282" s="8"/>
    </row>
    <row r="283" spans="1:25" x14ac:dyDescent="0.25">
      <c r="A283" s="84" t="s">
        <v>390</v>
      </c>
      <c r="B283" s="56">
        <v>8100</v>
      </c>
      <c r="C283" s="56">
        <v>7984.57</v>
      </c>
      <c r="D283" t="str">
        <f>IF(C283&gt;B283,"Over Budget","Within Budget")</f>
        <v>Within Budget</v>
      </c>
      <c r="E283" s="124" t="b">
        <f t="shared" ref="E283:E284" si="330">IF(D283="Over Budget",C283-B283)</f>
        <v>0</v>
      </c>
      <c r="F283" s="56">
        <v>8100</v>
      </c>
      <c r="G283" s="89">
        <v>8970.94</v>
      </c>
      <c r="H283" s="46" t="str">
        <f>IF(G283&gt;F283,"Over Budget","Within Budget")</f>
        <v>Over Budget</v>
      </c>
      <c r="I283" s="114">
        <f t="shared" ref="I283:I284" si="331">IF(H283="Over Budget",G283-F283)</f>
        <v>870.94000000000051</v>
      </c>
      <c r="J283" s="56">
        <v>8100</v>
      </c>
      <c r="K283" s="89">
        <v>8797.24</v>
      </c>
      <c r="L283" s="46" t="str">
        <f>IF(K283&gt;J283,"Over Budget","Within Budget")</f>
        <v>Over Budget</v>
      </c>
      <c r="M283" s="114">
        <f t="shared" si="304"/>
        <v>697.23999999999978</v>
      </c>
      <c r="N283" s="181">
        <v>7695</v>
      </c>
      <c r="O283" s="25">
        <v>6187.6</v>
      </c>
      <c r="P283" t="str">
        <f>IF(O283&gt;N283,"Over Budget","Within Budget")</f>
        <v>Within Budget</v>
      </c>
      <c r="Q283" s="183" t="b">
        <f t="shared" ref="Q283:Q284" si="332">IF(P283="Over Budget",O283-N283)</f>
        <v>0</v>
      </c>
      <c r="R283" s="178">
        <v>7695</v>
      </c>
      <c r="S283" s="224">
        <v>7594.8</v>
      </c>
      <c r="T283" t="str">
        <f>IF(S283&gt;R283,"Over Budget","Within Budget")</f>
        <v>Within Budget</v>
      </c>
      <c r="U283" s="183">
        <f t="shared" si="305"/>
        <v>100.19999999999982</v>
      </c>
      <c r="V283">
        <v>7695</v>
      </c>
      <c r="X283" t="str">
        <f t="shared" si="329"/>
        <v>Within Budget</v>
      </c>
      <c r="Y283" s="8" t="s">
        <v>182</v>
      </c>
    </row>
    <row r="284" spans="1:25" x14ac:dyDescent="0.25">
      <c r="A284" s="84" t="s">
        <v>391</v>
      </c>
      <c r="B284" s="56">
        <v>1250</v>
      </c>
      <c r="C284" s="56">
        <v>1199.22</v>
      </c>
      <c r="D284" t="str">
        <f>IF(C284&gt;B284,"Over Budget","Within Budget")</f>
        <v>Within Budget</v>
      </c>
      <c r="E284" s="124" t="b">
        <f t="shared" si="330"/>
        <v>0</v>
      </c>
      <c r="F284" s="56">
        <v>1250</v>
      </c>
      <c r="G284" s="56">
        <v>0</v>
      </c>
      <c r="H284" t="str">
        <f>IF(G284&gt;F284,"Over Budget","Within Budget")</f>
        <v>Within Budget</v>
      </c>
      <c r="I284" s="124" t="b">
        <f t="shared" si="331"/>
        <v>0</v>
      </c>
      <c r="J284" s="56">
        <v>1250</v>
      </c>
      <c r="K284" s="56">
        <v>418.57</v>
      </c>
      <c r="L284" t="str">
        <f>IF(K284&gt;J284,"Over Budget","Within Budget")</f>
        <v>Within Budget</v>
      </c>
      <c r="M284" s="124" t="b">
        <f t="shared" si="304"/>
        <v>0</v>
      </c>
      <c r="N284" s="181">
        <v>1188</v>
      </c>
      <c r="O284" s="25">
        <v>0</v>
      </c>
      <c r="P284" t="str">
        <f>IF(O284&gt;N284,"Over Budget","Within Budget")</f>
        <v>Within Budget</v>
      </c>
      <c r="Q284" s="183" t="b">
        <f t="shared" si="332"/>
        <v>0</v>
      </c>
      <c r="R284" s="178">
        <v>1250</v>
      </c>
      <c r="S284" s="224">
        <v>735.33</v>
      </c>
      <c r="T284" t="str">
        <f>IF(S284&gt;R284,"Over Budget","Within Budget")</f>
        <v>Within Budget</v>
      </c>
      <c r="U284" s="183">
        <f t="shared" si="305"/>
        <v>514.66999999999996</v>
      </c>
      <c r="V284">
        <v>1250</v>
      </c>
      <c r="X284" t="str">
        <f t="shared" si="329"/>
        <v>Within Budget</v>
      </c>
      <c r="Y284" s="8" t="s">
        <v>392</v>
      </c>
    </row>
    <row r="285" spans="1:25" x14ac:dyDescent="0.25">
      <c r="A285" s="82"/>
      <c r="B285" s="56"/>
      <c r="C285" s="56"/>
      <c r="D285" s="8"/>
      <c r="E285" s="11"/>
      <c r="F285" s="56"/>
      <c r="G285" s="56"/>
      <c r="H285" s="8"/>
      <c r="I285" s="11"/>
      <c r="J285" s="56"/>
      <c r="K285" s="56"/>
      <c r="L285" s="8"/>
      <c r="M285" s="114"/>
      <c r="N285" s="181"/>
      <c r="O285" s="25"/>
      <c r="U285" s="183">
        <f t="shared" si="305"/>
        <v>0</v>
      </c>
      <c r="Y285" s="8"/>
    </row>
    <row r="286" spans="1:25" x14ac:dyDescent="0.25">
      <c r="A286" s="101"/>
      <c r="B286" s="61">
        <f>SUM(B283:B284)</f>
        <v>9350</v>
      </c>
      <c r="C286" s="61">
        <f>SUM(C283:C284)</f>
        <v>9183.7899999999991</v>
      </c>
      <c r="D286" s="47" t="str">
        <f>IF(C286&gt;B286,"Over Budget","Within Budget")</f>
        <v>Within Budget</v>
      </c>
      <c r="E286" s="130" t="b">
        <f>IF(D286="Over Budget",C286-B286)</f>
        <v>0</v>
      </c>
      <c r="F286" s="61">
        <f>SUM(F283:F284)</f>
        <v>9350</v>
      </c>
      <c r="G286" s="61">
        <f>SUM(G283:G284)</f>
        <v>8970.94</v>
      </c>
      <c r="H286" s="47" t="str">
        <f>IF(G286&gt;F286,"Over Budget","Within Budget")</f>
        <v>Within Budget</v>
      </c>
      <c r="I286" s="130" t="b">
        <f t="shared" ref="I286" si="333">IF(H286="Over Budget",G286-F286)</f>
        <v>0</v>
      </c>
      <c r="J286" s="61">
        <f>SUM(J283:J284)</f>
        <v>9350</v>
      </c>
      <c r="K286" s="61">
        <f>SUM(K283:K284)</f>
        <v>9215.81</v>
      </c>
      <c r="L286" s="47" t="str">
        <f>IF(K286&gt;J286,"Over Budget","Within Budget")</f>
        <v>Within Budget</v>
      </c>
      <c r="M286" s="130" t="b">
        <f t="shared" si="304"/>
        <v>0</v>
      </c>
      <c r="N286" s="189">
        <f>SUM(N283:N285)</f>
        <v>8883</v>
      </c>
      <c r="O286" s="38">
        <f>SUM(O283:O285)</f>
        <v>6187.6</v>
      </c>
      <c r="P286" s="47" t="str">
        <f>IF(O286&gt;N286,"Over Budget","Within Budget")</f>
        <v>Within Budget</v>
      </c>
      <c r="Q286" s="185" t="b">
        <f t="shared" ref="Q286" si="334">IF(P286="Over Budget",O286-N286)</f>
        <v>0</v>
      </c>
      <c r="R286" s="189">
        <f t="shared" ref="R286:S286" si="335">SUM(R283:R285)</f>
        <v>8945</v>
      </c>
      <c r="S286" s="226">
        <f t="shared" si="335"/>
        <v>8330.130000000001</v>
      </c>
      <c r="T286" s="47" t="str">
        <f>IF(S286&gt;R286,"Over Budget","Within Budget")</f>
        <v>Within Budget</v>
      </c>
      <c r="U286" s="183">
        <f t="shared" si="305"/>
        <v>614.86999999999898</v>
      </c>
      <c r="V286" s="189">
        <f t="shared" ref="V286:W286" si="336">SUM(V283:V285)</f>
        <v>8945</v>
      </c>
      <c r="W286" s="189">
        <f t="shared" si="336"/>
        <v>0</v>
      </c>
      <c r="X286" s="47" t="str">
        <f t="shared" ref="X286:X292" si="337">IF(W286&gt;V286,"Over Budget","Within Budget")</f>
        <v>Within Budget</v>
      </c>
      <c r="Y286" s="15" t="s">
        <v>468</v>
      </c>
    </row>
    <row r="287" spans="1:25" x14ac:dyDescent="0.25">
      <c r="A287" s="82"/>
      <c r="B287" s="56"/>
      <c r="C287" s="56"/>
      <c r="D287" s="8"/>
      <c r="E287" s="11"/>
      <c r="F287" s="56"/>
      <c r="G287" s="56"/>
      <c r="H287" s="8"/>
      <c r="I287" s="11"/>
      <c r="J287" s="56"/>
      <c r="K287" s="56"/>
      <c r="L287" s="8"/>
      <c r="M287" s="124"/>
      <c r="N287" s="181"/>
      <c r="O287" s="25"/>
      <c r="U287" s="183">
        <f t="shared" si="305"/>
        <v>0</v>
      </c>
      <c r="X287" s="136"/>
      <c r="Y287" s="8"/>
    </row>
    <row r="288" spans="1:25" x14ac:dyDescent="0.25">
      <c r="A288" s="105" t="s">
        <v>393</v>
      </c>
      <c r="B288" s="63">
        <v>1155</v>
      </c>
      <c r="C288" s="63">
        <v>941.35</v>
      </c>
      <c r="D288" s="47" t="str">
        <f>IF(C288&gt;B288,"Over Budget","Within Budget")</f>
        <v>Within Budget</v>
      </c>
      <c r="E288" s="130" t="b">
        <f>IF(D288="Over Budget",C288-B288)</f>
        <v>0</v>
      </c>
      <c r="F288" s="63">
        <v>1155</v>
      </c>
      <c r="G288" s="63">
        <v>1036.0899999999999</v>
      </c>
      <c r="H288" s="47" t="str">
        <f>IF(G288&gt;F288,"Over Budget","Within Budget")</f>
        <v>Within Budget</v>
      </c>
      <c r="I288" s="130" t="b">
        <f t="shared" ref="I288" si="338">IF(H288="Over Budget",G288-F288)</f>
        <v>0</v>
      </c>
      <c r="J288" s="63">
        <v>1655</v>
      </c>
      <c r="K288" s="63">
        <v>718.46</v>
      </c>
      <c r="L288" s="47" t="str">
        <f>IF(K288&gt;J288,"Over Budget","Within Budget")</f>
        <v>Within Budget</v>
      </c>
      <c r="M288" s="131" t="b">
        <f t="shared" si="304"/>
        <v>0</v>
      </c>
      <c r="N288" s="189">
        <v>1572</v>
      </c>
      <c r="O288" s="38">
        <v>75</v>
      </c>
      <c r="P288" s="47" t="str">
        <f>IF(O288&gt;N288,"Over Budget","Within Budget")</f>
        <v>Within Budget</v>
      </c>
      <c r="Q288" s="185" t="b">
        <f t="shared" ref="Q288" si="339">IF(P288="Over Budget",O288-N288)</f>
        <v>0</v>
      </c>
      <c r="R288" s="204">
        <v>1655</v>
      </c>
      <c r="S288" s="230">
        <v>1471.69</v>
      </c>
      <c r="T288" s="47" t="str">
        <f>IF(S288&gt;R288,"Over Budget","Within Budget")</f>
        <v>Within Budget</v>
      </c>
      <c r="U288" s="183">
        <f t="shared" si="305"/>
        <v>183.30999999999995</v>
      </c>
      <c r="V288">
        <v>1655</v>
      </c>
      <c r="X288" t="str">
        <f t="shared" si="337"/>
        <v>Within Budget</v>
      </c>
      <c r="Y288" s="16" t="s">
        <v>185</v>
      </c>
    </row>
    <row r="289" spans="1:25" x14ac:dyDescent="0.25">
      <c r="A289" s="82"/>
      <c r="B289" s="59"/>
      <c r="C289" s="59"/>
      <c r="D289" s="19"/>
      <c r="E289" s="112"/>
      <c r="F289" s="59"/>
      <c r="G289" s="59"/>
      <c r="H289" s="19"/>
      <c r="I289" s="112"/>
      <c r="J289" s="59"/>
      <c r="K289" s="59"/>
      <c r="L289" s="19"/>
      <c r="M289" s="114"/>
      <c r="N289" s="181"/>
      <c r="O289" s="25"/>
      <c r="U289" s="183">
        <f t="shared" si="305"/>
        <v>0</v>
      </c>
      <c r="V289">
        <v>6000</v>
      </c>
      <c r="X289" t="str">
        <f t="shared" si="337"/>
        <v>Within Budget</v>
      </c>
      <c r="Y289" s="19" t="s">
        <v>469</v>
      </c>
    </row>
    <row r="290" spans="1:25" x14ac:dyDescent="0.25">
      <c r="A290" s="105" t="s">
        <v>394</v>
      </c>
      <c r="B290" s="63">
        <v>3286</v>
      </c>
      <c r="C290" s="63">
        <v>2821.02</v>
      </c>
      <c r="D290" s="47" t="str">
        <f>IF(C290&gt;B290,"Over Budget","Within Budget")</f>
        <v>Within Budget</v>
      </c>
      <c r="E290" s="130" t="b">
        <f>IF(D290="Over Budget",C290-B290)</f>
        <v>0</v>
      </c>
      <c r="F290" s="63">
        <v>3286</v>
      </c>
      <c r="G290" s="63">
        <v>3269</v>
      </c>
      <c r="H290" s="47" t="str">
        <f>IF(G290&gt;F290,"Over Budget","Within Budget")</f>
        <v>Within Budget</v>
      </c>
      <c r="I290" s="130" t="b">
        <f t="shared" ref="I290" si="340">IF(H290="Over Budget",G290-F290)</f>
        <v>0</v>
      </c>
      <c r="J290" s="63">
        <v>3286</v>
      </c>
      <c r="K290" s="63">
        <v>1351.85</v>
      </c>
      <c r="L290" s="47" t="str">
        <f>IF(K290&gt;J290,"Over Budget","Within Budget")</f>
        <v>Within Budget</v>
      </c>
      <c r="M290" s="130" t="b">
        <f t="shared" si="304"/>
        <v>0</v>
      </c>
      <c r="N290" s="189">
        <v>3122</v>
      </c>
      <c r="O290" s="45">
        <v>3367.56</v>
      </c>
      <c r="P290" s="48" t="str">
        <f>IF(O290&gt;N290,"Over Budget","Within Budget")</f>
        <v>Over Budget</v>
      </c>
      <c r="Q290" s="186">
        <f t="shared" ref="Q290" si="341">IF(P290="Over Budget",O290-N290)</f>
        <v>245.55999999999995</v>
      </c>
      <c r="R290" s="204">
        <v>3300</v>
      </c>
      <c r="S290" s="230">
        <v>2596.94</v>
      </c>
      <c r="T290" s="47" t="str">
        <f>IF(S290&gt;R290,"Over Budget","Within Budget")</f>
        <v>Within Budget</v>
      </c>
      <c r="U290" s="183">
        <f t="shared" si="305"/>
        <v>703.06</v>
      </c>
      <c r="V290">
        <v>3500</v>
      </c>
      <c r="X290" t="str">
        <f t="shared" si="337"/>
        <v>Within Budget</v>
      </c>
      <c r="Y290" s="16" t="s">
        <v>188</v>
      </c>
    </row>
    <row r="291" spans="1:25" x14ac:dyDescent="0.25">
      <c r="A291" s="82"/>
      <c r="B291" s="59"/>
      <c r="C291" s="59"/>
      <c r="D291" s="19"/>
      <c r="E291" s="112"/>
      <c r="F291" s="59"/>
      <c r="G291" s="59"/>
      <c r="H291" s="19"/>
      <c r="I291" s="112"/>
      <c r="J291" s="59"/>
      <c r="K291" s="59"/>
      <c r="L291" s="19"/>
      <c r="M291" s="114"/>
      <c r="N291" s="181"/>
      <c r="O291" s="25"/>
      <c r="U291" s="183">
        <f t="shared" si="305"/>
        <v>0</v>
      </c>
      <c r="X291" t="str">
        <f t="shared" si="337"/>
        <v>Within Budget</v>
      </c>
      <c r="Y291" s="19"/>
    </row>
    <row r="292" spans="1:25" x14ac:dyDescent="0.25">
      <c r="A292" s="105" t="s">
        <v>395</v>
      </c>
      <c r="B292" s="64">
        <v>8866</v>
      </c>
      <c r="C292" s="96">
        <v>10021.59</v>
      </c>
      <c r="D292" s="48" t="str">
        <f>IF(C292&gt;B292,"Over Budget","Within Budget")</f>
        <v>Over Budget</v>
      </c>
      <c r="E292" s="129">
        <f>IF(D292="Over Budget",C292-B292)</f>
        <v>1155.5900000000001</v>
      </c>
      <c r="F292" s="64">
        <v>8866</v>
      </c>
      <c r="G292" s="64">
        <v>7535.86</v>
      </c>
      <c r="H292" s="47" t="str">
        <f>IF(G292&gt;F292,"Over Budget","Within Budget")</f>
        <v>Within Budget</v>
      </c>
      <c r="I292" s="130" t="b">
        <f t="shared" ref="I292" si="342">IF(H292="Over Budget",G292-F292)</f>
        <v>0</v>
      </c>
      <c r="J292" s="64">
        <v>8866</v>
      </c>
      <c r="K292" s="64">
        <v>4491.88</v>
      </c>
      <c r="L292" s="47" t="str">
        <f>IF(K292&gt;J292,"Over Budget","Within Budget")</f>
        <v>Within Budget</v>
      </c>
      <c r="M292" s="130" t="b">
        <f t="shared" si="304"/>
        <v>0</v>
      </c>
      <c r="N292" s="189">
        <v>8423</v>
      </c>
      <c r="O292" s="38">
        <v>3772.34</v>
      </c>
      <c r="P292" s="47" t="str">
        <f>IF(O292&gt;N292,"Over Budget","Within Budget")</f>
        <v>Within Budget</v>
      </c>
      <c r="Q292" s="185" t="b">
        <f t="shared" ref="Q292" si="343">IF(P292="Over Budget",O292-N292)</f>
        <v>0</v>
      </c>
      <c r="R292" s="204">
        <v>8500</v>
      </c>
      <c r="S292" s="230">
        <v>8299.9699999999993</v>
      </c>
      <c r="T292" s="47" t="str">
        <f>IF(S292&gt;R292,"Over Budget","Within Budget")</f>
        <v>Within Budget</v>
      </c>
      <c r="U292" s="183">
        <f t="shared" si="305"/>
        <v>200.03000000000065</v>
      </c>
      <c r="V292">
        <v>8860</v>
      </c>
      <c r="X292" t="str">
        <f t="shared" si="337"/>
        <v>Within Budget</v>
      </c>
      <c r="Y292" s="20" t="s">
        <v>189</v>
      </c>
    </row>
    <row r="293" spans="1:25" ht="15.75" thickBot="1" x14ac:dyDescent="0.3">
      <c r="A293" s="82"/>
      <c r="B293" s="56"/>
      <c r="C293" s="56"/>
      <c r="D293" s="80"/>
      <c r="E293" s="148"/>
      <c r="F293" s="56"/>
      <c r="G293" s="56"/>
      <c r="H293" s="80"/>
      <c r="I293" s="148"/>
      <c r="J293" s="56"/>
      <c r="K293" s="56"/>
      <c r="L293" s="80"/>
      <c r="M293" s="145"/>
      <c r="N293" s="181"/>
      <c r="O293" s="25"/>
      <c r="P293" s="49"/>
      <c r="Q293" s="190"/>
      <c r="T293" s="49"/>
      <c r="U293" s="183">
        <f t="shared" si="305"/>
        <v>0</v>
      </c>
      <c r="Y293" s="8"/>
    </row>
    <row r="294" spans="1:25" ht="15.75" thickBot="1" x14ac:dyDescent="0.3">
      <c r="A294" s="102"/>
      <c r="B294" s="66">
        <f>SUM(B292,B290,B288,B286,B281)</f>
        <v>141931.78</v>
      </c>
      <c r="C294" s="92">
        <f>SUM(C292,C290,C288,C286,C281)</f>
        <v>146268.97</v>
      </c>
      <c r="D294" s="93" t="str">
        <f>IF(C294&gt;B294,"Over Budget","Within Budget")</f>
        <v>Over Budget</v>
      </c>
      <c r="E294" s="145">
        <f>IF(D294="Over Budget",C294-B294)</f>
        <v>4337.1900000000023</v>
      </c>
      <c r="F294" s="66">
        <f>SUM(F292,F290,F288,F286,F281)</f>
        <v>149001</v>
      </c>
      <c r="G294" s="66">
        <f>SUM(G292,G290,G288,G286,G281)</f>
        <v>147499.72999999998</v>
      </c>
      <c r="H294" s="77" t="str">
        <f>IF(G294&gt;F294,"Over Budget","Within Budget")</f>
        <v>Within Budget</v>
      </c>
      <c r="I294" s="144" t="b">
        <f t="shared" ref="I294" si="344">IF(H294="Over Budget",G294-F294)</f>
        <v>0</v>
      </c>
      <c r="J294" s="66">
        <f>SUM(J292,J290,J288,J286,J281)</f>
        <v>151624</v>
      </c>
      <c r="K294" s="66">
        <f>SUM(K292,K290,K288,K286,K281)</f>
        <v>143004.04999999999</v>
      </c>
      <c r="L294" s="77" t="str">
        <f>IF(K294&gt;J294,"Over Budget","Within Budget")</f>
        <v>Within Budget</v>
      </c>
      <c r="M294" s="144" t="b">
        <f t="shared" si="304"/>
        <v>0</v>
      </c>
      <c r="N294" s="205">
        <f>+N281+N286+N288+N290+N292</f>
        <v>151465.12</v>
      </c>
      <c r="O294" s="39">
        <f>+O281+O286+O288+O290+O292</f>
        <v>143405.06</v>
      </c>
      <c r="P294" s="1" t="str">
        <f>IF(O294&gt;N294,"Over Budget","Within Budget")</f>
        <v>Within Budget</v>
      </c>
      <c r="Q294" s="191" t="b">
        <f t="shared" ref="Q294" si="345">IF(P294="Over Budget",O294-N294)</f>
        <v>0</v>
      </c>
      <c r="R294" s="205">
        <f t="shared" ref="R294:S294" si="346">+R281+R286+R288+R290+R292</f>
        <v>190823</v>
      </c>
      <c r="S294" s="232">
        <f t="shared" si="346"/>
        <v>186681.67</v>
      </c>
      <c r="T294" s="2" t="str">
        <f>IF(S294&gt;R294,"Over Budget","Within Budget")</f>
        <v>Within Budget</v>
      </c>
      <c r="U294" s="183">
        <f t="shared" si="305"/>
        <v>4141.3299999999872</v>
      </c>
      <c r="V294" s="205">
        <f t="shared" ref="V294:W294" si="347">+V281+V286+V288+V290+V292</f>
        <v>200992</v>
      </c>
      <c r="W294" s="205">
        <f t="shared" si="347"/>
        <v>0</v>
      </c>
      <c r="X294" s="47" t="str">
        <f t="shared" ref="X294" si="348">IF(W294&gt;V294,"Over Budget","Within Budget")</f>
        <v>Within Budget</v>
      </c>
      <c r="Y294" s="24" t="s">
        <v>191</v>
      </c>
    </row>
    <row r="295" spans="1:25" x14ac:dyDescent="0.25">
      <c r="A295" s="82"/>
      <c r="B295" s="56"/>
      <c r="C295" s="56"/>
      <c r="D295" s="9"/>
      <c r="E295" s="11"/>
      <c r="F295" s="56"/>
      <c r="G295" s="56"/>
      <c r="H295" s="9"/>
      <c r="I295" s="11"/>
      <c r="J295" s="56"/>
      <c r="K295" s="56"/>
      <c r="L295" s="9"/>
      <c r="M295" s="114"/>
      <c r="N295" s="181"/>
      <c r="O295" s="25"/>
      <c r="U295" s="183">
        <f t="shared" si="305"/>
        <v>0</v>
      </c>
      <c r="Y295" s="9"/>
    </row>
    <row r="296" spans="1:25" x14ac:dyDescent="0.25">
      <c r="A296" s="82"/>
      <c r="B296" s="59"/>
      <c r="C296" s="59"/>
      <c r="D296" s="10"/>
      <c r="E296" s="112"/>
      <c r="F296" s="59"/>
      <c r="G296" s="59"/>
      <c r="H296" s="10"/>
      <c r="I296" s="112"/>
      <c r="J296" s="59"/>
      <c r="K296" s="59"/>
      <c r="L296" s="10"/>
      <c r="M296" s="114"/>
      <c r="N296" s="181"/>
      <c r="O296" s="25"/>
      <c r="U296" s="183">
        <f t="shared" si="305"/>
        <v>0</v>
      </c>
      <c r="Y296" s="10" t="s">
        <v>192</v>
      </c>
    </row>
    <row r="297" spans="1:25" x14ac:dyDescent="0.25">
      <c r="A297" s="82"/>
      <c r="B297" s="56"/>
      <c r="C297" s="56"/>
      <c r="D297" s="9"/>
      <c r="E297" s="11"/>
      <c r="F297" s="56"/>
      <c r="G297" s="56"/>
      <c r="H297" s="9"/>
      <c r="I297" s="11"/>
      <c r="J297" s="56"/>
      <c r="K297" s="56"/>
      <c r="L297" s="9"/>
      <c r="M297" s="114"/>
      <c r="N297" s="181"/>
      <c r="O297" s="25"/>
      <c r="U297" s="183">
        <f t="shared" si="305"/>
        <v>0</v>
      </c>
      <c r="Y297" s="9"/>
    </row>
    <row r="298" spans="1:25" x14ac:dyDescent="0.25">
      <c r="A298" s="82"/>
      <c r="B298" s="59"/>
      <c r="C298" s="59"/>
      <c r="D298" s="19"/>
      <c r="E298" s="112"/>
      <c r="F298" s="59"/>
      <c r="G298" s="59"/>
      <c r="H298" s="19"/>
      <c r="I298" s="112"/>
      <c r="J298" s="59"/>
      <c r="K298" s="59"/>
      <c r="L298" s="19"/>
      <c r="M298" s="114"/>
      <c r="N298" s="181"/>
      <c r="O298" s="25"/>
      <c r="U298" s="183">
        <f t="shared" si="305"/>
        <v>0</v>
      </c>
      <c r="Y298" s="19" t="s">
        <v>193</v>
      </c>
    </row>
    <row r="299" spans="1:25" x14ac:dyDescent="0.25">
      <c r="A299" s="84" t="s">
        <v>398</v>
      </c>
      <c r="B299" s="56">
        <v>21500</v>
      </c>
      <c r="C299" s="56">
        <v>21500</v>
      </c>
      <c r="D299" t="str">
        <f>IF(C299&gt;B299,"Over Budget","Within Budget")</f>
        <v>Within Budget</v>
      </c>
      <c r="E299" s="124" t="b">
        <f>IF(D299="Over Budget",C299-B299)</f>
        <v>0</v>
      </c>
      <c r="F299" s="56"/>
      <c r="G299" s="56"/>
      <c r="J299" s="56"/>
      <c r="K299" s="56"/>
      <c r="M299" s="114"/>
      <c r="N299" s="181"/>
      <c r="O299" s="44"/>
      <c r="P299" s="46"/>
      <c r="Q299" s="192"/>
      <c r="U299" s="183">
        <f t="shared" si="305"/>
        <v>0</v>
      </c>
      <c r="V299">
        <v>10000</v>
      </c>
      <c r="X299" t="str">
        <f t="shared" ref="X299:X306" si="349">IF(W299&gt;V299,"Over Budget","Within Budget")</f>
        <v>Within Budget</v>
      </c>
      <c r="Y299" s="8" t="s">
        <v>470</v>
      </c>
    </row>
    <row r="300" spans="1:25" x14ac:dyDescent="0.25">
      <c r="A300" s="82" t="s">
        <v>399</v>
      </c>
      <c r="B300" s="56"/>
      <c r="C300" s="56"/>
      <c r="D300" s="8"/>
      <c r="E300" s="11"/>
      <c r="F300" s="56"/>
      <c r="G300" s="56"/>
      <c r="H300" s="8"/>
      <c r="I300" s="11"/>
      <c r="J300" s="56"/>
      <c r="K300" s="56"/>
      <c r="L300" s="8"/>
      <c r="M300" s="114"/>
      <c r="N300" s="181"/>
      <c r="O300" s="25"/>
      <c r="U300" s="183">
        <f t="shared" si="305"/>
        <v>0</v>
      </c>
      <c r="V300">
        <v>6500</v>
      </c>
      <c r="X300" t="str">
        <f t="shared" si="349"/>
        <v>Within Budget</v>
      </c>
      <c r="Y300" s="8" t="s">
        <v>471</v>
      </c>
    </row>
    <row r="301" spans="1:25" x14ac:dyDescent="0.25">
      <c r="A301" s="84" t="s">
        <v>396</v>
      </c>
      <c r="B301" s="56">
        <v>118148</v>
      </c>
      <c r="C301" s="89">
        <v>136665</v>
      </c>
      <c r="D301" s="46" t="str">
        <f>IF(C301&gt;B301,"Over Budget","Within Budget")</f>
        <v>Over Budget</v>
      </c>
      <c r="E301" s="114">
        <f>IF(D301="Over Budget",C301-B301)</f>
        <v>18517</v>
      </c>
      <c r="F301" s="56">
        <v>166737</v>
      </c>
      <c r="G301" s="89">
        <v>198306</v>
      </c>
      <c r="H301" s="46" t="str">
        <f>IF(G301&gt;F301,"Over Budget","Within Budget")</f>
        <v>Over Budget</v>
      </c>
      <c r="I301" s="114">
        <f>IF(H301="Over Budget",G301-F301)</f>
        <v>31569</v>
      </c>
      <c r="J301" s="56">
        <v>186600</v>
      </c>
      <c r="K301" s="89">
        <v>186800</v>
      </c>
      <c r="L301" s="46" t="str">
        <f>IF(K301&gt;J301,"Over Budget","Within Budget")</f>
        <v>Over Budget</v>
      </c>
      <c r="M301" s="114">
        <f>IF(L301="Over Budget",K301-J301)</f>
        <v>200</v>
      </c>
      <c r="N301" s="181">
        <v>129912</v>
      </c>
      <c r="O301" s="44">
        <v>141905</v>
      </c>
      <c r="P301" s="46" t="str">
        <f>IF(O301&gt;N301,"Over Budget","Within Budget")</f>
        <v>Over Budget</v>
      </c>
      <c r="Q301" s="184">
        <f>IF(P301="Over Budget",O301-N301)</f>
        <v>11993</v>
      </c>
      <c r="R301" s="192">
        <v>55000</v>
      </c>
      <c r="S301" s="225">
        <v>57143</v>
      </c>
      <c r="T301" s="46" t="str">
        <f>IF(S301&gt;R301,"Over Budget","Within Budget")</f>
        <v>Over Budget</v>
      </c>
      <c r="U301" s="184">
        <f t="shared" si="305"/>
        <v>-2143</v>
      </c>
      <c r="V301">
        <v>57143</v>
      </c>
      <c r="X301" t="str">
        <f t="shared" si="349"/>
        <v>Within Budget</v>
      </c>
      <c r="Y301" s="8" t="s">
        <v>472</v>
      </c>
    </row>
    <row r="302" spans="1:25" x14ac:dyDescent="0.25">
      <c r="A302" s="84" t="s">
        <v>397</v>
      </c>
      <c r="B302" s="56">
        <v>7410.35</v>
      </c>
      <c r="C302" s="89">
        <v>14674.33</v>
      </c>
      <c r="D302" s="46" t="str">
        <f>IF(C302&gt;B302,"Over Budget","Within Budget")</f>
        <v>Over Budget</v>
      </c>
      <c r="E302" s="114">
        <f>IF(D302="Over Budget",C302-B302)</f>
        <v>7263.98</v>
      </c>
      <c r="F302" s="56">
        <v>7559</v>
      </c>
      <c r="G302" s="56">
        <v>7521.7</v>
      </c>
      <c r="H302" t="str">
        <f>IF(G302&gt;F302,"Over Budget","Within Budget")</f>
        <v>Within Budget</v>
      </c>
      <c r="I302" s="124" t="b">
        <f>IF(H302="Over Budget",G302-F302)</f>
        <v>0</v>
      </c>
      <c r="J302" s="56">
        <v>7265</v>
      </c>
      <c r="K302" s="56">
        <v>7265</v>
      </c>
      <c r="L302" t="str">
        <f>IF(K302&gt;J302,"Over Budget","Within Budget")</f>
        <v>Within Budget</v>
      </c>
      <c r="M302" s="124" t="b">
        <f>IF(L302="Over Budget",K302-J302)</f>
        <v>0</v>
      </c>
      <c r="N302" s="181">
        <v>7867</v>
      </c>
      <c r="O302" s="25">
        <v>7866.24</v>
      </c>
      <c r="P302" t="str">
        <f>IF(O302&gt;N302,"Over Budget","Within Budget")</f>
        <v>Within Budget</v>
      </c>
      <c r="Q302" s="183" t="b">
        <f>IF(P302="Over Budget",O302-N302)</f>
        <v>0</v>
      </c>
      <c r="R302" s="178">
        <v>8025</v>
      </c>
      <c r="S302" s="224">
        <v>3952.69</v>
      </c>
      <c r="T302" t="str">
        <f>IF(S302&gt;R302,"Over Budget","Within Budget")</f>
        <v>Within Budget</v>
      </c>
      <c r="U302" s="183">
        <f t="shared" si="305"/>
        <v>4072.31</v>
      </c>
      <c r="V302">
        <v>8107</v>
      </c>
      <c r="X302" t="str">
        <f t="shared" si="349"/>
        <v>Within Budget</v>
      </c>
      <c r="Y302" s="8" t="s">
        <v>473</v>
      </c>
    </row>
    <row r="303" spans="1:25" x14ac:dyDescent="0.25">
      <c r="A303" s="84" t="s">
        <v>402</v>
      </c>
      <c r="B303" s="56">
        <v>537.5</v>
      </c>
      <c r="C303" s="89">
        <v>582.29</v>
      </c>
      <c r="D303" s="46" t="str">
        <f>IF(C303&gt;B303,"Over Budget","Within Budget")</f>
        <v>Over Budget</v>
      </c>
      <c r="E303" s="114">
        <f>IF(D303="Over Budget",C303-B303)</f>
        <v>44.789999999999964</v>
      </c>
      <c r="F303" s="56"/>
      <c r="G303" s="56"/>
      <c r="J303" s="56"/>
      <c r="K303" s="56"/>
      <c r="M303" s="114"/>
      <c r="N303" s="181"/>
      <c r="O303" s="44"/>
      <c r="P303" s="46"/>
      <c r="Q303" s="192"/>
      <c r="U303" s="183">
        <f t="shared" si="305"/>
        <v>0</v>
      </c>
      <c r="V303">
        <v>3148</v>
      </c>
      <c r="X303" t="str">
        <f t="shared" si="349"/>
        <v>Within Budget</v>
      </c>
      <c r="Y303" s="8" t="s">
        <v>474</v>
      </c>
    </row>
    <row r="304" spans="1:25" x14ac:dyDescent="0.25">
      <c r="A304" s="82" t="s">
        <v>403</v>
      </c>
      <c r="B304" s="56"/>
      <c r="C304" s="56"/>
      <c r="D304" s="8"/>
      <c r="E304" s="11"/>
      <c r="F304" s="56"/>
      <c r="G304" s="56"/>
      <c r="H304" s="8"/>
      <c r="I304" s="11"/>
      <c r="J304" s="56"/>
      <c r="K304" s="56"/>
      <c r="L304" s="8"/>
      <c r="M304" s="114"/>
      <c r="N304" s="181"/>
      <c r="O304" s="25"/>
      <c r="U304" s="183">
        <f t="shared" si="305"/>
        <v>0</v>
      </c>
      <c r="V304">
        <v>2260</v>
      </c>
      <c r="X304" t="str">
        <f t="shared" si="349"/>
        <v>Within Budget</v>
      </c>
      <c r="Y304" s="8" t="s">
        <v>198</v>
      </c>
    </row>
    <row r="305" spans="1:25" x14ac:dyDescent="0.25">
      <c r="A305" s="84" t="s">
        <v>400</v>
      </c>
      <c r="B305" s="56">
        <v>36852</v>
      </c>
      <c r="C305" s="56">
        <v>18335</v>
      </c>
      <c r="D305" t="str">
        <f>IF(C305&gt;B305,"Over Budget","Within Budget")</f>
        <v>Within Budget</v>
      </c>
      <c r="E305" s="124" t="b">
        <f>IF(D305="Over Budget",C305-B305)</f>
        <v>0</v>
      </c>
      <c r="F305" s="56">
        <v>40000</v>
      </c>
      <c r="G305" s="56">
        <v>25279.99</v>
      </c>
      <c r="H305" t="str">
        <f>IF(G305&gt;F305,"Over Budget","Within Budget")</f>
        <v>Within Budget</v>
      </c>
      <c r="I305" s="124" t="b">
        <f>IF(H305="Over Budget",G305-F305)</f>
        <v>0</v>
      </c>
      <c r="J305" s="56">
        <v>40000</v>
      </c>
      <c r="K305" s="56">
        <v>25416.34</v>
      </c>
      <c r="L305" t="str">
        <f>IF(K305&gt;J305,"Over Budget","Within Budget")</f>
        <v>Within Budget</v>
      </c>
      <c r="M305" s="124" t="b">
        <f>IF(L305="Over Budget",K305-J305)</f>
        <v>0</v>
      </c>
      <c r="N305" s="181">
        <v>23825</v>
      </c>
      <c r="O305" s="25">
        <v>11831.12</v>
      </c>
      <c r="P305" t="str">
        <f>IF(O305&gt;N305,"Over Budget","Within Budget")</f>
        <v>Within Budget</v>
      </c>
      <c r="Q305" s="183" t="b">
        <f>IF(P305="Over Budget",O305-N305)</f>
        <v>0</v>
      </c>
      <c r="R305" s="178">
        <v>33012</v>
      </c>
      <c r="S305" s="224">
        <v>3050.4</v>
      </c>
      <c r="T305" t="str">
        <f>IF(S305&gt;R305,"Over Budget","Within Budget")</f>
        <v>Within Budget</v>
      </c>
      <c r="U305" s="183">
        <f t="shared" si="305"/>
        <v>29961.599999999999</v>
      </c>
      <c r="V305">
        <v>9368</v>
      </c>
      <c r="X305" t="str">
        <f t="shared" si="349"/>
        <v>Within Budget</v>
      </c>
      <c r="Y305" s="8" t="s">
        <v>475</v>
      </c>
    </row>
    <row r="306" spans="1:25" x14ac:dyDescent="0.25">
      <c r="A306" s="84" t="s">
        <v>401</v>
      </c>
      <c r="B306" s="56">
        <v>3139.4</v>
      </c>
      <c r="C306" s="89">
        <v>6425.18</v>
      </c>
      <c r="D306" s="46" t="str">
        <f>IF(C306&gt;B306,"Over Budget","Within Budget")</f>
        <v>Over Budget</v>
      </c>
      <c r="E306" s="114">
        <f>IF(D306="Over Budget",C306-B306)</f>
        <v>3285.78</v>
      </c>
      <c r="F306" s="56">
        <v>2990</v>
      </c>
      <c r="G306" s="89">
        <v>3028.06</v>
      </c>
      <c r="H306" s="46" t="str">
        <f>IF(G306&gt;F306,"Over Budget","Within Budget")</f>
        <v>Over Budget</v>
      </c>
      <c r="I306" s="114">
        <f>IF(H306="Over Budget",G306-F306)</f>
        <v>38.059999999999945</v>
      </c>
      <c r="J306" s="56">
        <v>3286</v>
      </c>
      <c r="K306" s="56">
        <v>3284.75</v>
      </c>
      <c r="L306" t="str">
        <f>IF(K306&gt;J306,"Over Budget","Within Budget")</f>
        <v>Within Budget</v>
      </c>
      <c r="M306" s="124" t="b">
        <f>IF(L306="Over Budget",K306-J306)</f>
        <v>0</v>
      </c>
      <c r="N306" s="181">
        <v>1323</v>
      </c>
      <c r="O306" s="44">
        <v>2683.52</v>
      </c>
      <c r="P306" s="46" t="str">
        <f>IF(O306&gt;N306,"Over Budget","Within Budget")</f>
        <v>Over Budget</v>
      </c>
      <c r="Q306" s="184">
        <f>IF(P306="Over Budget",O306-N306)</f>
        <v>1360.52</v>
      </c>
      <c r="R306" s="178">
        <v>2526</v>
      </c>
      <c r="S306" s="224">
        <v>1322.19</v>
      </c>
      <c r="T306" t="str">
        <f>IF(S306&gt;R306,"Over Budget","Within Budget")</f>
        <v>Within Budget</v>
      </c>
      <c r="U306" s="183">
        <f t="shared" si="305"/>
        <v>1203.81</v>
      </c>
      <c r="V306">
        <v>2446</v>
      </c>
      <c r="X306" s="223" t="str">
        <f t="shared" si="349"/>
        <v>Within Budget</v>
      </c>
      <c r="Y306" s="8" t="s">
        <v>476</v>
      </c>
    </row>
    <row r="307" spans="1:25" x14ac:dyDescent="0.25">
      <c r="A307" s="101"/>
      <c r="B307" s="61">
        <f>SUM(B299:B304)</f>
        <v>147595.85</v>
      </c>
      <c r="C307" s="94">
        <f>SUM(C299:C304)</f>
        <v>173421.62</v>
      </c>
      <c r="D307" s="48" t="str">
        <f>IF(C307&gt;B307,"Over Budget","Within Budget")</f>
        <v>Over Budget</v>
      </c>
      <c r="E307" s="129">
        <f>IF(D307="Over Budget",C307-B307)</f>
        <v>25825.76999999999</v>
      </c>
      <c r="F307" s="61">
        <f>SUM(F299:F304)</f>
        <v>174296</v>
      </c>
      <c r="G307" s="94">
        <f>SUM(G299:G304)</f>
        <v>205827.7</v>
      </c>
      <c r="H307" s="48" t="str">
        <f>IF(G307&gt;F307,"Over Budget","Within Budget")</f>
        <v>Over Budget</v>
      </c>
      <c r="I307" s="129">
        <f t="shared" ref="I307" si="350">IF(H307="Over Budget",G307-F307)</f>
        <v>31531.700000000012</v>
      </c>
      <c r="J307" s="61">
        <f>SUM(J299:J304)</f>
        <v>193865</v>
      </c>
      <c r="K307" s="61">
        <f>SUM(K299:K304)</f>
        <v>194065</v>
      </c>
      <c r="L307" s="47" t="str">
        <f>IF(K307&gt;J307,"Over Budget","Within Budget")</f>
        <v>Over Budget</v>
      </c>
      <c r="M307" s="130">
        <f t="shared" si="304"/>
        <v>200</v>
      </c>
      <c r="N307" s="189">
        <f>SUM(N299:N305)</f>
        <v>161604</v>
      </c>
      <c r="O307" s="45">
        <f>SUM(O299:O305)</f>
        <v>161602.35999999999</v>
      </c>
      <c r="P307" s="48" t="str">
        <f>IF(O307&gt;N307,"Over Budget","Within Budget")</f>
        <v>Within Budget</v>
      </c>
      <c r="Q307" s="186" t="b">
        <f t="shared" ref="Q307" si="351">IF(P307="Over Budget",O307-N307)</f>
        <v>0</v>
      </c>
      <c r="R307" s="189">
        <f t="shared" ref="R307" si="352">SUM(R299:R305)</f>
        <v>96037</v>
      </c>
      <c r="S307" s="226">
        <f>SUM(S299:S306)</f>
        <v>65468.280000000006</v>
      </c>
      <c r="T307" s="47" t="str">
        <f>IF(S307&gt;R307,"Over Budget","Within Budget")</f>
        <v>Within Budget</v>
      </c>
      <c r="U307" s="183">
        <f t="shared" si="305"/>
        <v>30568.719999999994</v>
      </c>
      <c r="V307" s="189">
        <f>SUM(V299:V306)</f>
        <v>98972</v>
      </c>
      <c r="W307" s="189">
        <f t="shared" ref="W307" si="353">SUM(W299:W305)</f>
        <v>0</v>
      </c>
      <c r="X307" s="47" t="str">
        <f t="shared" ref="X307" si="354">IF(W307&gt;V307,"Over Budget","Within Budget")</f>
        <v>Within Budget</v>
      </c>
      <c r="Y307" s="21" t="s">
        <v>201</v>
      </c>
    </row>
    <row r="308" spans="1:25" x14ac:dyDescent="0.25">
      <c r="A308" s="82"/>
      <c r="B308" s="56"/>
      <c r="C308" s="56"/>
      <c r="D308" s="9"/>
      <c r="E308" s="11"/>
      <c r="F308" s="56"/>
      <c r="G308" s="56"/>
      <c r="H308" s="9"/>
      <c r="I308" s="11"/>
      <c r="J308" s="56"/>
      <c r="K308" s="56"/>
      <c r="L308" s="9"/>
      <c r="M308" s="114"/>
      <c r="N308" s="181"/>
      <c r="O308" s="25"/>
      <c r="U308" s="183">
        <f t="shared" si="305"/>
        <v>0</v>
      </c>
      <c r="Y308" s="9"/>
    </row>
    <row r="309" spans="1:25" x14ac:dyDescent="0.25">
      <c r="A309" s="82"/>
      <c r="B309" s="59"/>
      <c r="C309" s="59"/>
      <c r="D309" s="10"/>
      <c r="E309" s="112"/>
      <c r="F309" s="59"/>
      <c r="G309" s="59"/>
      <c r="H309" s="10"/>
      <c r="I309" s="112"/>
      <c r="J309" s="59"/>
      <c r="K309" s="59"/>
      <c r="L309" s="10"/>
      <c r="M309" s="114"/>
      <c r="N309" s="181"/>
      <c r="O309" s="25"/>
      <c r="U309" s="183">
        <f t="shared" si="305"/>
        <v>0</v>
      </c>
      <c r="Y309" s="10" t="s">
        <v>202</v>
      </c>
    </row>
    <row r="310" spans="1:25" x14ac:dyDescent="0.25">
      <c r="A310" s="84" t="s">
        <v>404</v>
      </c>
      <c r="B310" s="56">
        <v>251653</v>
      </c>
      <c r="C310" s="56">
        <v>247043</v>
      </c>
      <c r="D310" t="str">
        <f>IF(C310&gt;B310,"Over Budget","Within Budget")</f>
        <v>Within Budget</v>
      </c>
      <c r="E310" s="124" t="b">
        <f t="shared" ref="E310:E314" si="355">IF(D310="Over Budget",C310-B310)</f>
        <v>0</v>
      </c>
      <c r="F310" s="56">
        <v>275263</v>
      </c>
      <c r="G310" s="56">
        <v>270221</v>
      </c>
      <c r="H310" t="str">
        <f>IF(G310&gt;F310,"Over Budget","Within Budget")</f>
        <v>Within Budget</v>
      </c>
      <c r="I310" s="124" t="b">
        <f t="shared" ref="I310:I314" si="356">IF(H310="Over Budget",G310-F310)</f>
        <v>0</v>
      </c>
      <c r="J310" s="56">
        <v>285203</v>
      </c>
      <c r="K310" s="56">
        <v>285203</v>
      </c>
      <c r="L310" t="str">
        <f>IF(K310&gt;J310,"Over Budget","Within Budget")</f>
        <v>Within Budget</v>
      </c>
      <c r="M310" s="124" t="b">
        <f t="shared" si="304"/>
        <v>0</v>
      </c>
      <c r="N310" s="212">
        <v>314618</v>
      </c>
      <c r="O310" s="25">
        <v>314618</v>
      </c>
      <c r="P310" t="str">
        <f>IF(O310&gt;N310,"Over Budget","Within Budget")</f>
        <v>Within Budget</v>
      </c>
      <c r="Q310" s="183" t="b">
        <f t="shared" ref="Q310:Q314" si="357">IF(P310="Over Budget",O310-N310)</f>
        <v>0</v>
      </c>
      <c r="R310" s="178">
        <v>371251</v>
      </c>
      <c r="S310" s="224">
        <v>366903.98</v>
      </c>
      <c r="T310" t="str">
        <f>IF(S310&gt;R310,"Over Budget","Within Budget")</f>
        <v>Within Budget</v>
      </c>
      <c r="U310" s="183">
        <f t="shared" si="305"/>
        <v>4347.0200000000186</v>
      </c>
      <c r="V310">
        <v>406568</v>
      </c>
      <c r="X310" t="str">
        <f t="shared" ref="X310:X314" si="358">IF(W310&gt;V310,"Over Budget","Within Budget")</f>
        <v>Within Budget</v>
      </c>
      <c r="Y310" s="8" t="s">
        <v>203</v>
      </c>
    </row>
    <row r="311" spans="1:25" x14ac:dyDescent="0.25">
      <c r="A311" s="84" t="s">
        <v>405</v>
      </c>
      <c r="B311" s="56">
        <v>14000</v>
      </c>
      <c r="C311" s="56">
        <v>1891.41</v>
      </c>
      <c r="D311" t="str">
        <f>IF(C311&gt;B311,"Over Budget","Within Budget")</f>
        <v>Within Budget</v>
      </c>
      <c r="E311" s="124" t="b">
        <f t="shared" si="355"/>
        <v>0</v>
      </c>
      <c r="F311" s="56">
        <v>14000</v>
      </c>
      <c r="G311" s="56">
        <v>13012.68</v>
      </c>
      <c r="H311" t="str">
        <f>IF(G311&gt;F311,"Over Budget","Within Budget")</f>
        <v>Within Budget</v>
      </c>
      <c r="I311" s="124" t="b">
        <f t="shared" si="356"/>
        <v>0</v>
      </c>
      <c r="J311" s="56">
        <v>14000</v>
      </c>
      <c r="K311" s="56">
        <v>0</v>
      </c>
      <c r="L311" t="str">
        <f>IF(K311&gt;J311,"Over Budget","Within Budget")</f>
        <v>Within Budget</v>
      </c>
      <c r="M311" s="124" t="b">
        <f t="shared" si="304"/>
        <v>0</v>
      </c>
      <c r="N311" s="181">
        <v>20000</v>
      </c>
      <c r="O311" s="25">
        <v>4930</v>
      </c>
      <c r="P311" t="str">
        <f>IF(O311&gt;N311,"Over Budget","Within Budget")</f>
        <v>Within Budget</v>
      </c>
      <c r="Q311" s="183" t="b">
        <f t="shared" si="357"/>
        <v>0</v>
      </c>
      <c r="R311" s="178">
        <v>20000</v>
      </c>
      <c r="S311" s="224">
        <v>0</v>
      </c>
      <c r="T311" t="str">
        <f>IF(S311&gt;R311,"Over Budget","Within Budget")</f>
        <v>Within Budget</v>
      </c>
      <c r="U311" s="183">
        <f t="shared" si="305"/>
        <v>20000</v>
      </c>
      <c r="V311">
        <v>15000</v>
      </c>
      <c r="X311" t="str">
        <f t="shared" si="358"/>
        <v>Within Budget</v>
      </c>
      <c r="Y311" s="8" t="s">
        <v>204</v>
      </c>
    </row>
    <row r="312" spans="1:25" x14ac:dyDescent="0.25">
      <c r="A312" s="84" t="s">
        <v>406</v>
      </c>
      <c r="B312" s="56">
        <v>460200</v>
      </c>
      <c r="C312" s="89">
        <v>466388.03</v>
      </c>
      <c r="D312" s="46" t="str">
        <f>IF(C312&gt;B312,"Over Budget","Within Budget")</f>
        <v>Over Budget</v>
      </c>
      <c r="E312" s="114">
        <f t="shared" si="355"/>
        <v>6188.0300000000279</v>
      </c>
      <c r="F312" s="56">
        <v>510000</v>
      </c>
      <c r="G312" s="89">
        <v>582903.18999999994</v>
      </c>
      <c r="H312" s="46" t="str">
        <f>IF(G312&gt;F312,"Over Budget","Within Budget")</f>
        <v>Over Budget</v>
      </c>
      <c r="I312" s="114">
        <f t="shared" si="356"/>
        <v>72903.189999999944</v>
      </c>
      <c r="J312" s="56">
        <v>512177</v>
      </c>
      <c r="K312" s="89">
        <v>578733.47</v>
      </c>
      <c r="L312" s="46" t="str">
        <f>IF(K312&gt;J312,"Over Budget","Within Budget")</f>
        <v>Over Budget</v>
      </c>
      <c r="M312" s="114">
        <f t="shared" si="304"/>
        <v>66556.469999999972</v>
      </c>
      <c r="N312" s="212">
        <v>691000</v>
      </c>
      <c r="O312" s="25">
        <v>501383.83</v>
      </c>
      <c r="P312" t="str">
        <f>IF(O312&gt;N312,"Over Budget","Within Budget")</f>
        <v>Within Budget</v>
      </c>
      <c r="Q312" s="183" t="b">
        <f t="shared" si="357"/>
        <v>0</v>
      </c>
      <c r="R312" s="178">
        <v>691000</v>
      </c>
      <c r="S312" s="224">
        <v>551491.19999999995</v>
      </c>
      <c r="T312" t="str">
        <f>IF(S312&gt;R312,"Over Budget","Within Budget")</f>
        <v>Within Budget</v>
      </c>
      <c r="U312" s="183">
        <f t="shared" si="305"/>
        <v>139508.80000000005</v>
      </c>
      <c r="V312">
        <v>691000</v>
      </c>
      <c r="X312" t="str">
        <f t="shared" si="358"/>
        <v>Within Budget</v>
      </c>
      <c r="Y312" s="8" t="s">
        <v>205</v>
      </c>
    </row>
    <row r="313" spans="1:25" x14ac:dyDescent="0.25">
      <c r="A313" s="84" t="s">
        <v>407</v>
      </c>
      <c r="B313" s="56">
        <v>47000</v>
      </c>
      <c r="C313" s="89">
        <v>52585.5</v>
      </c>
      <c r="D313" s="46" t="str">
        <f>IF(C313&gt;B313,"Over Budget","Within Budget")</f>
        <v>Over Budget</v>
      </c>
      <c r="E313" s="114">
        <f t="shared" si="355"/>
        <v>5585.5</v>
      </c>
      <c r="F313" s="56">
        <v>54166</v>
      </c>
      <c r="G313" s="89">
        <v>55206.87</v>
      </c>
      <c r="H313" s="46" t="str">
        <f>IF(G313&gt;F313,"Over Budget","Within Budget")</f>
        <v>Over Budget</v>
      </c>
      <c r="I313" s="114">
        <f t="shared" si="356"/>
        <v>1040.8700000000026</v>
      </c>
      <c r="J313" s="56">
        <v>57165</v>
      </c>
      <c r="K313" s="56">
        <v>56519.22</v>
      </c>
      <c r="L313" t="str">
        <f>IF(K313&gt;J313,"Over Budget","Within Budget")</f>
        <v>Within Budget</v>
      </c>
      <c r="M313" s="124" t="b">
        <f t="shared" si="304"/>
        <v>0</v>
      </c>
      <c r="N313" s="181">
        <v>61500</v>
      </c>
      <c r="O313" s="25">
        <v>56964.959999999999</v>
      </c>
      <c r="P313" t="str">
        <f>IF(O313&gt;N313,"Over Budget","Within Budget")</f>
        <v>Within Budget</v>
      </c>
      <c r="Q313" s="183" t="b">
        <f t="shared" si="357"/>
        <v>0</v>
      </c>
      <c r="R313" s="192">
        <v>61500</v>
      </c>
      <c r="S313" s="225">
        <v>63013.88</v>
      </c>
      <c r="T313" s="46" t="str">
        <f>IF(S313&gt;R313,"Over Budget","Within Budget")</f>
        <v>Over Budget</v>
      </c>
      <c r="U313" s="184">
        <f t="shared" si="305"/>
        <v>-1513.8799999999974</v>
      </c>
      <c r="V313">
        <v>63040</v>
      </c>
      <c r="X313" t="str">
        <f t="shared" si="358"/>
        <v>Within Budget</v>
      </c>
      <c r="Y313" s="8" t="s">
        <v>206</v>
      </c>
    </row>
    <row r="314" spans="1:25" x14ac:dyDescent="0.25">
      <c r="A314" s="84" t="s">
        <v>247</v>
      </c>
      <c r="B314" s="56">
        <v>141110</v>
      </c>
      <c r="C314" s="89">
        <v>142670.91</v>
      </c>
      <c r="D314" s="46" t="str">
        <f>IF(C314&gt;B314,"Over Budget","Within Budget")</f>
        <v>Over Budget</v>
      </c>
      <c r="E314" s="114">
        <f t="shared" si="355"/>
        <v>1560.9100000000035</v>
      </c>
      <c r="F314" s="56">
        <v>145000</v>
      </c>
      <c r="G314" s="89">
        <v>152094.67000000001</v>
      </c>
      <c r="H314" s="46" t="str">
        <f>IF(G314&gt;F314,"Over Budget","Within Budget")</f>
        <v>Over Budget</v>
      </c>
      <c r="I314" s="114">
        <f t="shared" si="356"/>
        <v>7094.6700000000128</v>
      </c>
      <c r="J314" s="56">
        <v>145343</v>
      </c>
      <c r="K314" s="89">
        <v>155154.25</v>
      </c>
      <c r="L314" s="46" t="str">
        <f>IF(K314&gt;J314,"Over Budget","Within Budget")</f>
        <v>Over Budget</v>
      </c>
      <c r="M314" s="114">
        <f t="shared" si="304"/>
        <v>9811.25</v>
      </c>
      <c r="N314" s="213">
        <v>118930</v>
      </c>
      <c r="O314" s="44">
        <v>130722.06</v>
      </c>
      <c r="P314" s="46" t="str">
        <f>IF(O314&gt;N314,"Over Budget","Within Budget")</f>
        <v>Over Budget</v>
      </c>
      <c r="Q314" s="184">
        <f t="shared" si="357"/>
        <v>11792.059999999998</v>
      </c>
      <c r="R314" s="178">
        <v>148782</v>
      </c>
      <c r="S314" s="224">
        <v>128411.15</v>
      </c>
      <c r="T314" t="str">
        <f>IF(S314&gt;R314,"Over Budget","Within Budget")</f>
        <v>Within Budget</v>
      </c>
      <c r="U314" s="183">
        <f t="shared" si="305"/>
        <v>20370.850000000006</v>
      </c>
      <c r="V314">
        <v>153246</v>
      </c>
      <c r="X314" t="str">
        <f t="shared" si="358"/>
        <v>Within Budget</v>
      </c>
      <c r="Y314" s="8" t="s">
        <v>207</v>
      </c>
    </row>
    <row r="315" spans="1:25" x14ac:dyDescent="0.25">
      <c r="A315" s="82"/>
      <c r="B315" s="56"/>
      <c r="C315" s="56"/>
      <c r="D315" s="8"/>
      <c r="E315" s="11"/>
      <c r="F315" s="56"/>
      <c r="G315" s="56"/>
      <c r="H315" s="8"/>
      <c r="I315" s="11"/>
      <c r="J315" s="56"/>
      <c r="K315" s="56"/>
      <c r="L315" s="8"/>
      <c r="M315" s="114"/>
      <c r="N315" s="181"/>
      <c r="O315" s="25"/>
      <c r="U315" s="183">
        <f t="shared" si="305"/>
        <v>0</v>
      </c>
      <c r="Y315" s="8"/>
    </row>
    <row r="316" spans="1:25" x14ac:dyDescent="0.25">
      <c r="A316" s="103"/>
      <c r="B316" s="70">
        <f>SUM(B310:B314)</f>
        <v>913963</v>
      </c>
      <c r="C316" s="70">
        <f>SUM(C310:C314)</f>
        <v>910578.85000000009</v>
      </c>
      <c r="D316" s="47" t="str">
        <f>IF(C316&gt;B316,"Over Budget","Within Budget")</f>
        <v>Within Budget</v>
      </c>
      <c r="E316" s="130" t="b">
        <f>IF(D316="Over Budget",C316-B316)</f>
        <v>0</v>
      </c>
      <c r="F316" s="70">
        <f>SUM(F310:F314)</f>
        <v>998429</v>
      </c>
      <c r="G316" s="122">
        <f>SUM(G310:G314)</f>
        <v>1073438.4099999999</v>
      </c>
      <c r="H316" s="48" t="str">
        <f>IF(G316&gt;F316,"Over Budget","Within Budget")</f>
        <v>Over Budget</v>
      </c>
      <c r="I316" s="129">
        <f t="shared" ref="I316" si="359">IF(H316="Over Budget",G316-F316)</f>
        <v>75009.409999999916</v>
      </c>
      <c r="J316" s="70">
        <f>SUM(J310:J314)</f>
        <v>1013888</v>
      </c>
      <c r="K316" s="122">
        <f>SUM(K310:K314)</f>
        <v>1075609.94</v>
      </c>
      <c r="L316" s="48" t="str">
        <f>IF(K316&gt;J316,"Over Budget","Within Budget")</f>
        <v>Over Budget</v>
      </c>
      <c r="M316" s="129">
        <f t="shared" si="304"/>
        <v>61721.939999999944</v>
      </c>
      <c r="N316" s="209">
        <f>SUM(N310:N315)</f>
        <v>1206048</v>
      </c>
      <c r="O316" s="41">
        <f>SUM(O310:O315)</f>
        <v>1008618.8500000001</v>
      </c>
      <c r="P316" s="47" t="str">
        <f>IF(O316&gt;N316,"Over Budget","Within Budget")</f>
        <v>Within Budget</v>
      </c>
      <c r="Q316" s="185" t="b">
        <f t="shared" ref="Q316" si="360">IF(P316="Over Budget",O316-N316)</f>
        <v>0</v>
      </c>
      <c r="R316" s="209">
        <f t="shared" ref="R316:S316" si="361">SUM(R310:R315)</f>
        <v>1292533</v>
      </c>
      <c r="S316" s="238">
        <f t="shared" si="361"/>
        <v>1109820.21</v>
      </c>
      <c r="T316" s="47" t="str">
        <f>IF(S316&gt;R316,"Over Budget","Within Budget")</f>
        <v>Within Budget</v>
      </c>
      <c r="U316" s="183">
        <f t="shared" si="305"/>
        <v>182712.79000000004</v>
      </c>
      <c r="V316" s="209">
        <f t="shared" ref="V316:W316" si="362">SUM(V310:V315)</f>
        <v>1328854</v>
      </c>
      <c r="W316" s="209">
        <f t="shared" si="362"/>
        <v>0</v>
      </c>
      <c r="X316" s="47" t="str">
        <f t="shared" ref="X316" si="363">IF(W316&gt;V316,"Over Budget","Within Budget")</f>
        <v>Within Budget</v>
      </c>
      <c r="Y316" s="30" t="s">
        <v>208</v>
      </c>
    </row>
    <row r="317" spans="1:25" ht="15.75" thickBot="1" x14ac:dyDescent="0.3">
      <c r="A317" s="82"/>
      <c r="B317" s="56"/>
      <c r="C317" s="56"/>
      <c r="D317" s="76"/>
      <c r="E317" s="148"/>
      <c r="F317" s="56"/>
      <c r="G317" s="56"/>
      <c r="H317" s="76"/>
      <c r="I317" s="148"/>
      <c r="J317" s="56"/>
      <c r="K317" s="56"/>
      <c r="L317" s="76"/>
      <c r="M317" s="145"/>
      <c r="N317" s="181"/>
      <c r="O317" s="25"/>
      <c r="P317" s="49"/>
      <c r="Q317" s="190"/>
      <c r="T317" s="49"/>
      <c r="U317" s="183">
        <f t="shared" si="305"/>
        <v>0</v>
      </c>
      <c r="Y317" s="9"/>
    </row>
    <row r="318" spans="1:25" ht="15.75" thickBot="1" x14ac:dyDescent="0.3">
      <c r="A318" s="102"/>
      <c r="B318" s="71">
        <f>SUM(B316,B307)</f>
        <v>1061558.8500000001</v>
      </c>
      <c r="C318" s="98">
        <f>SUM(C316,C307)</f>
        <v>1084000.4700000002</v>
      </c>
      <c r="D318" s="93" t="str">
        <f>IF(C318&gt;B318,"Over Budget","Within Budget")</f>
        <v>Over Budget</v>
      </c>
      <c r="E318" s="145">
        <f>IF(D318="Over Budget",C318-B318)</f>
        <v>22441.620000000112</v>
      </c>
      <c r="F318" s="71">
        <f>SUM(F316,F307)</f>
        <v>1172725</v>
      </c>
      <c r="G318" s="71">
        <f>SUM(G316,G307)</f>
        <v>1279266.1099999999</v>
      </c>
      <c r="H318" s="77" t="str">
        <f>IF(G318&gt;F318,"Over Budget","Within Budget")</f>
        <v>Over Budget</v>
      </c>
      <c r="I318" s="145">
        <f t="shared" ref="I318" si="364">IF(H318="Over Budget",G318-F318)</f>
        <v>106541.10999999987</v>
      </c>
      <c r="J318" s="71">
        <f>SUM(J316,J307)</f>
        <v>1207753</v>
      </c>
      <c r="K318" s="98">
        <f>SUM(K316,K307)</f>
        <v>1269674.94</v>
      </c>
      <c r="L318" s="93" t="str">
        <f>IF(K318&gt;J318,"Over Budget","Within Budget")</f>
        <v>Over Budget</v>
      </c>
      <c r="M318" s="145">
        <f>IF(L318="Over Budget",K318-J318)</f>
        <v>61921.939999999944</v>
      </c>
      <c r="N318" s="207">
        <f>N307+N316</f>
        <v>1367652</v>
      </c>
      <c r="O318" s="40">
        <f>O307+O316</f>
        <v>1170221.21</v>
      </c>
      <c r="P318" s="1" t="str">
        <f>IF(O318&gt;N318,"Over Budget","Within Budget")</f>
        <v>Within Budget</v>
      </c>
      <c r="Q318" s="191" t="b">
        <f t="shared" ref="Q318" si="365">IF(P318="Over Budget",O318-N318)</f>
        <v>0</v>
      </c>
      <c r="R318" s="207">
        <f t="shared" ref="R318:S318" si="366">R307+R316</f>
        <v>1388570</v>
      </c>
      <c r="S318" s="236">
        <f t="shared" si="366"/>
        <v>1175288.49</v>
      </c>
      <c r="T318" s="1" t="str">
        <f>IF(S318&gt;R318,"Over Budget","Within Budget")</f>
        <v>Within Budget</v>
      </c>
      <c r="U318" s="183">
        <f t="shared" si="305"/>
        <v>213281.51</v>
      </c>
      <c r="V318" s="207">
        <f t="shared" ref="V318:W318" si="367">V307+V316</f>
        <v>1427826</v>
      </c>
      <c r="W318" s="207">
        <f t="shared" si="367"/>
        <v>0</v>
      </c>
      <c r="X318" s="47" t="str">
        <f t="shared" ref="X318:X326" si="368">IF(W318&gt;V318,"Over Budget","Within Budget")</f>
        <v>Within Budget</v>
      </c>
      <c r="Y318" s="31" t="s">
        <v>209</v>
      </c>
    </row>
    <row r="319" spans="1:25" x14ac:dyDescent="0.25">
      <c r="A319" s="82"/>
      <c r="B319" s="56"/>
      <c r="C319" s="56"/>
      <c r="D319" s="9"/>
      <c r="E319" s="11"/>
      <c r="F319" s="56"/>
      <c r="G319" s="56"/>
      <c r="H319" s="9"/>
      <c r="I319" s="11"/>
      <c r="J319" s="56"/>
      <c r="K319" s="56"/>
      <c r="L319" s="9"/>
      <c r="M319" s="114"/>
      <c r="N319" s="181"/>
      <c r="O319" s="25"/>
      <c r="U319" s="183">
        <f t="shared" si="305"/>
        <v>0</v>
      </c>
      <c r="X319" s="136"/>
      <c r="Y319" s="9"/>
    </row>
    <row r="320" spans="1:25" x14ac:dyDescent="0.25">
      <c r="A320" s="82"/>
      <c r="B320" s="59"/>
      <c r="C320" s="59"/>
      <c r="D320" s="10"/>
      <c r="E320" s="112"/>
      <c r="F320" s="59"/>
      <c r="G320" s="59"/>
      <c r="H320" s="10"/>
      <c r="I320" s="112"/>
      <c r="J320" s="59"/>
      <c r="K320" s="59"/>
      <c r="L320" s="10"/>
      <c r="M320" s="114"/>
      <c r="N320" s="181"/>
      <c r="O320" s="25"/>
      <c r="U320" s="183">
        <f t="shared" si="305"/>
        <v>0</v>
      </c>
      <c r="X320" t="str">
        <f t="shared" si="368"/>
        <v>Within Budget</v>
      </c>
      <c r="Y320" s="10" t="s">
        <v>210</v>
      </c>
    </row>
    <row r="321" spans="1:25" x14ac:dyDescent="0.25">
      <c r="A321" s="84" t="s">
        <v>408</v>
      </c>
      <c r="B321" s="56">
        <v>1800</v>
      </c>
      <c r="C321" s="56"/>
      <c r="D321" t="str">
        <f t="shared" ref="D321:D326" si="369">IF(C321&gt;B321,"Over Budget","Within Budget")</f>
        <v>Within Budget</v>
      </c>
      <c r="E321" s="124" t="b">
        <f t="shared" ref="E321:E326" si="370">IF(D321="Over Budget",C321-B321)</f>
        <v>0</v>
      </c>
      <c r="F321" s="56"/>
      <c r="G321" s="56"/>
      <c r="H321" t="str">
        <f t="shared" ref="H321:H326" si="371">IF(G321&gt;F321,"Over Budget","Within Budget")</f>
        <v>Within Budget</v>
      </c>
      <c r="I321" s="124" t="b">
        <f t="shared" ref="I321:I326" si="372">IF(H321="Over Budget",G321-F321)</f>
        <v>0</v>
      </c>
      <c r="J321" s="56">
        <v>1800</v>
      </c>
      <c r="K321" s="56">
        <v>1800</v>
      </c>
      <c r="L321" t="str">
        <f t="shared" ref="L321:L326" si="373">IF(K321&gt;J321,"Over Budget","Within Budget")</f>
        <v>Within Budget</v>
      </c>
      <c r="M321" s="124" t="b">
        <f>IF(L321="Over Budget",K321-J321)</f>
        <v>0</v>
      </c>
      <c r="N321" s="181">
        <v>1800</v>
      </c>
      <c r="O321" s="25">
        <v>1800</v>
      </c>
      <c r="P321" t="str">
        <f t="shared" ref="P321:P326" si="374">IF(O321&gt;N321,"Over Budget","Within Budget")</f>
        <v>Within Budget</v>
      </c>
      <c r="Q321" s="183" t="b">
        <f t="shared" ref="Q321:Q326" si="375">IF(P321="Over Budget",O321-N321)</f>
        <v>0</v>
      </c>
      <c r="R321" s="178">
        <v>1800</v>
      </c>
      <c r="S321" s="224">
        <v>1800</v>
      </c>
      <c r="T321" t="str">
        <f t="shared" ref="T321:T326" si="376">IF(S321&gt;R321,"Over Budget","Within Budget")</f>
        <v>Within Budget</v>
      </c>
      <c r="U321" s="183">
        <f t="shared" si="305"/>
        <v>0</v>
      </c>
      <c r="V321">
        <v>1800</v>
      </c>
      <c r="X321" t="str">
        <f t="shared" si="368"/>
        <v>Within Budget</v>
      </c>
      <c r="Y321" s="8" t="s">
        <v>211</v>
      </c>
    </row>
    <row r="322" spans="1:25" x14ac:dyDescent="0.25">
      <c r="A322" s="84" t="s">
        <v>409</v>
      </c>
      <c r="B322" s="56">
        <v>11411.76</v>
      </c>
      <c r="C322" s="56"/>
      <c r="D322" t="str">
        <f t="shared" si="369"/>
        <v>Within Budget</v>
      </c>
      <c r="E322" s="124" t="b">
        <f t="shared" si="370"/>
        <v>0</v>
      </c>
      <c r="F322" s="56"/>
      <c r="G322" s="56"/>
      <c r="H322" t="str">
        <f t="shared" si="371"/>
        <v>Within Budget</v>
      </c>
      <c r="I322" s="124" t="b">
        <f t="shared" si="372"/>
        <v>0</v>
      </c>
      <c r="J322" s="56">
        <v>11990</v>
      </c>
      <c r="K322" s="89">
        <v>12058.2</v>
      </c>
      <c r="L322" s="46" t="str">
        <f t="shared" si="373"/>
        <v>Over Budget</v>
      </c>
      <c r="M322" s="114">
        <f t="shared" si="304"/>
        <v>68.200000000000728</v>
      </c>
      <c r="N322" s="181">
        <v>12229.8</v>
      </c>
      <c r="O322" s="44">
        <v>12298.12</v>
      </c>
      <c r="P322" s="46" t="str">
        <f t="shared" si="374"/>
        <v>Over Budget</v>
      </c>
      <c r="Q322" s="184">
        <f t="shared" si="375"/>
        <v>68.320000000001528</v>
      </c>
      <c r="R322" s="178">
        <v>15195</v>
      </c>
      <c r="S322" s="224">
        <v>15194.4</v>
      </c>
      <c r="T322" t="str">
        <f t="shared" si="376"/>
        <v>Within Budget</v>
      </c>
      <c r="U322" s="183">
        <f t="shared" si="305"/>
        <v>0.6000000000003638</v>
      </c>
      <c r="V322">
        <v>18770</v>
      </c>
      <c r="X322" t="str">
        <f t="shared" si="368"/>
        <v>Within Budget</v>
      </c>
      <c r="Y322" s="8" t="s">
        <v>477</v>
      </c>
    </row>
    <row r="323" spans="1:25" x14ac:dyDescent="0.25">
      <c r="A323" s="84" t="s">
        <v>478</v>
      </c>
      <c r="B323" s="56">
        <v>58140</v>
      </c>
      <c r="C323" s="56"/>
      <c r="D323" t="str">
        <f t="shared" si="369"/>
        <v>Within Budget</v>
      </c>
      <c r="E323" s="124" t="b">
        <f t="shared" si="370"/>
        <v>0</v>
      </c>
      <c r="F323" s="56"/>
      <c r="G323" s="56"/>
      <c r="H323" t="str">
        <f t="shared" si="371"/>
        <v>Within Budget</v>
      </c>
      <c r="I323" s="124" t="b">
        <f t="shared" si="372"/>
        <v>0</v>
      </c>
      <c r="J323" s="56">
        <v>76875</v>
      </c>
      <c r="K323" s="56">
        <v>76875</v>
      </c>
      <c r="L323" t="str">
        <f t="shared" si="373"/>
        <v>Within Budget</v>
      </c>
      <c r="M323" s="124" t="b">
        <f t="shared" si="304"/>
        <v>0</v>
      </c>
      <c r="N323" s="181">
        <v>78412.5</v>
      </c>
      <c r="O323" s="25">
        <v>78412.5</v>
      </c>
      <c r="P323" t="str">
        <f t="shared" si="374"/>
        <v>Within Budget</v>
      </c>
      <c r="Q323" s="183" t="b">
        <f t="shared" si="375"/>
        <v>0</v>
      </c>
      <c r="R323" s="178">
        <v>79432</v>
      </c>
      <c r="S323" s="224">
        <v>79432</v>
      </c>
      <c r="T323" t="str">
        <f t="shared" si="376"/>
        <v>Within Budget</v>
      </c>
      <c r="U323" s="183">
        <f t="shared" si="305"/>
        <v>0</v>
      </c>
      <c r="V323">
        <v>84118</v>
      </c>
      <c r="X323" t="str">
        <f t="shared" si="368"/>
        <v>Within Budget</v>
      </c>
      <c r="Y323" s="8" t="s">
        <v>213</v>
      </c>
    </row>
    <row r="324" spans="1:25" x14ac:dyDescent="0.25">
      <c r="A324" s="84" t="s">
        <v>410</v>
      </c>
      <c r="B324" s="56">
        <v>5333.58</v>
      </c>
      <c r="C324" s="56"/>
      <c r="D324" t="str">
        <f t="shared" si="369"/>
        <v>Within Budget</v>
      </c>
      <c r="E324" s="124" t="b">
        <f t="shared" si="370"/>
        <v>0</v>
      </c>
      <c r="F324" s="56"/>
      <c r="G324" s="56"/>
      <c r="H324" t="str">
        <f t="shared" si="371"/>
        <v>Within Budget</v>
      </c>
      <c r="I324" s="124" t="b">
        <f t="shared" si="372"/>
        <v>0</v>
      </c>
      <c r="J324" s="56">
        <v>7175</v>
      </c>
      <c r="K324" s="56">
        <v>4861.91</v>
      </c>
      <c r="L324" t="str">
        <f>IF(K324&gt;J324,"Over Budget","Within Budget")</f>
        <v>Within Budget</v>
      </c>
      <c r="M324" s="124" t="b">
        <f t="shared" si="304"/>
        <v>0</v>
      </c>
      <c r="N324" s="181">
        <v>7318.5</v>
      </c>
      <c r="O324" s="25">
        <v>7213.44</v>
      </c>
      <c r="P324" t="str">
        <f t="shared" si="374"/>
        <v>Within Budget</v>
      </c>
      <c r="Q324" s="183" t="b">
        <f t="shared" si="375"/>
        <v>0</v>
      </c>
      <c r="R324" s="178">
        <v>7519</v>
      </c>
      <c r="S324" s="224">
        <v>6435.51</v>
      </c>
      <c r="T324" t="str">
        <f t="shared" si="376"/>
        <v>Within Budget</v>
      </c>
      <c r="U324" s="183">
        <f t="shared" si="305"/>
        <v>1083.4899999999998</v>
      </c>
      <c r="V324">
        <v>7963</v>
      </c>
      <c r="X324" t="str">
        <f t="shared" si="368"/>
        <v>Within Budget</v>
      </c>
      <c r="Y324" s="8" t="s">
        <v>214</v>
      </c>
    </row>
    <row r="325" spans="1:25" x14ac:dyDescent="0.25">
      <c r="A325" s="84" t="s">
        <v>411</v>
      </c>
      <c r="B325" s="56">
        <v>2626.5</v>
      </c>
      <c r="C325" s="56"/>
      <c r="D325" t="str">
        <f t="shared" si="369"/>
        <v>Within Budget</v>
      </c>
      <c r="E325" s="124" t="b">
        <f t="shared" si="370"/>
        <v>0</v>
      </c>
      <c r="F325" s="56"/>
      <c r="G325" s="56"/>
      <c r="H325" t="str">
        <f t="shared" si="371"/>
        <v>Within Budget</v>
      </c>
      <c r="I325" s="124" t="b">
        <f t="shared" si="372"/>
        <v>0</v>
      </c>
      <c r="J325" s="56">
        <v>2760</v>
      </c>
      <c r="K325" s="56">
        <v>0</v>
      </c>
      <c r="L325" t="str">
        <f t="shared" si="373"/>
        <v>Within Budget</v>
      </c>
      <c r="M325" s="124" t="b">
        <f t="shared" si="304"/>
        <v>0</v>
      </c>
      <c r="N325" s="181">
        <v>1</v>
      </c>
      <c r="O325" s="25">
        <v>0</v>
      </c>
      <c r="P325" t="str">
        <f t="shared" si="374"/>
        <v>Within Budget</v>
      </c>
      <c r="Q325" s="183" t="b">
        <f t="shared" si="375"/>
        <v>0</v>
      </c>
      <c r="R325" s="178">
        <v>1</v>
      </c>
      <c r="S325" s="224">
        <v>0</v>
      </c>
      <c r="T325" t="str">
        <f t="shared" si="376"/>
        <v>Within Budget</v>
      </c>
      <c r="U325" s="183">
        <f t="shared" si="305"/>
        <v>1</v>
      </c>
      <c r="V325">
        <v>1</v>
      </c>
      <c r="X325" t="str">
        <f t="shared" si="368"/>
        <v>Within Budget</v>
      </c>
      <c r="Y325" s="8" t="s">
        <v>215</v>
      </c>
    </row>
    <row r="326" spans="1:25" x14ac:dyDescent="0.25">
      <c r="A326" s="84" t="s">
        <v>412</v>
      </c>
      <c r="B326" s="56">
        <v>31700</v>
      </c>
      <c r="C326" s="56"/>
      <c r="D326" t="str">
        <f t="shared" si="369"/>
        <v>Within Budget</v>
      </c>
      <c r="E326" s="124" t="b">
        <f t="shared" si="370"/>
        <v>0</v>
      </c>
      <c r="F326" s="56"/>
      <c r="G326" s="56"/>
      <c r="H326" t="str">
        <f t="shared" si="371"/>
        <v>Within Budget</v>
      </c>
      <c r="I326" s="124" t="b">
        <f t="shared" si="372"/>
        <v>0</v>
      </c>
      <c r="J326" s="56">
        <v>31700</v>
      </c>
      <c r="K326" s="56">
        <v>31614.68</v>
      </c>
      <c r="L326" t="str">
        <f t="shared" si="373"/>
        <v>Within Budget</v>
      </c>
      <c r="M326" s="124" t="b">
        <f t="shared" si="304"/>
        <v>0</v>
      </c>
      <c r="N326" s="181">
        <v>31800</v>
      </c>
      <c r="O326" s="44">
        <v>36451.480000000003</v>
      </c>
      <c r="P326" s="46" t="str">
        <f t="shared" si="374"/>
        <v>Over Budget</v>
      </c>
      <c r="Q326" s="184">
        <f t="shared" si="375"/>
        <v>4651.4800000000032</v>
      </c>
      <c r="R326" s="178">
        <v>40915</v>
      </c>
      <c r="S326" s="224">
        <v>29017.58</v>
      </c>
      <c r="T326" t="str">
        <f t="shared" si="376"/>
        <v>Within Budget</v>
      </c>
      <c r="U326" s="183">
        <f t="shared" si="305"/>
        <v>11897.419999999998</v>
      </c>
      <c r="V326">
        <v>45779</v>
      </c>
      <c r="X326" t="str">
        <f t="shared" si="368"/>
        <v>Within Budget</v>
      </c>
      <c r="Y326" s="8" t="s">
        <v>216</v>
      </c>
    </row>
    <row r="327" spans="1:25" x14ac:dyDescent="0.25">
      <c r="A327" s="82"/>
      <c r="B327" s="56"/>
      <c r="C327" s="56"/>
      <c r="D327" s="8"/>
      <c r="E327" s="11"/>
      <c r="F327" s="56"/>
      <c r="G327" s="56"/>
      <c r="H327" s="8"/>
      <c r="I327" s="11"/>
      <c r="J327" s="56"/>
      <c r="K327" s="56"/>
      <c r="L327" s="8"/>
      <c r="M327" s="114"/>
      <c r="N327" s="181"/>
      <c r="O327" s="25"/>
      <c r="U327" s="183">
        <f t="shared" si="305"/>
        <v>0</v>
      </c>
      <c r="Y327" s="8"/>
    </row>
    <row r="328" spans="1:25" x14ac:dyDescent="0.25">
      <c r="A328" s="103"/>
      <c r="B328" s="61">
        <f>SUM(B321:B326)</f>
        <v>111011.84</v>
      </c>
      <c r="C328" s="61">
        <f>SUM(C321:C326)</f>
        <v>0</v>
      </c>
      <c r="D328" s="47" t="str">
        <f>IF(C328&gt;B328,"Over Budget","Within Budget")</f>
        <v>Within Budget</v>
      </c>
      <c r="E328" s="130" t="b">
        <f>IF(D328="Over Budget",C328-B328)</f>
        <v>0</v>
      </c>
      <c r="F328" s="61">
        <f>SUM(F321:F326)</f>
        <v>0</v>
      </c>
      <c r="G328" s="61">
        <f>SUM(G321:G326)</f>
        <v>0</v>
      </c>
      <c r="H328" s="47" t="str">
        <f>IF(G328&gt;F328,"Over Budget","Within Budget")</f>
        <v>Within Budget</v>
      </c>
      <c r="I328" s="128"/>
      <c r="J328" s="61">
        <f>SUM(J321:J326)</f>
        <v>132300</v>
      </c>
      <c r="K328" s="61">
        <f>SUM(K321:K326)</f>
        <v>127209.79000000001</v>
      </c>
      <c r="L328" s="47" t="str">
        <f>IF(K328&gt;J328,"Over Budget","Within Budget")</f>
        <v>Within Budget</v>
      </c>
      <c r="M328" s="130" t="b">
        <f t="shared" si="304"/>
        <v>0</v>
      </c>
      <c r="N328" s="189">
        <f>SUM(N321:N327)</f>
        <v>131561.79999999999</v>
      </c>
      <c r="O328" s="45">
        <f>SUM(O321:O326)</f>
        <v>136175.54</v>
      </c>
      <c r="P328" s="48" t="str">
        <f>IF(O328&gt;N328,"Over Budget","Within Budget")</f>
        <v>Over Budget</v>
      </c>
      <c r="Q328" s="186">
        <f t="shared" ref="Q328" si="377">IF(P328="Over Budget",O328-N328)</f>
        <v>4613.7400000000198</v>
      </c>
      <c r="R328" s="189">
        <f t="shared" ref="R328:S328" si="378">SUM(R321:R327)</f>
        <v>144862</v>
      </c>
      <c r="S328" s="226">
        <f t="shared" si="378"/>
        <v>131879.49</v>
      </c>
      <c r="T328" s="47" t="str">
        <f>IF(S328&gt;R328,"Over Budget","Within Budget")</f>
        <v>Within Budget</v>
      </c>
      <c r="U328" s="183">
        <f t="shared" si="305"/>
        <v>12982.510000000009</v>
      </c>
      <c r="V328" s="189">
        <f t="shared" ref="V328:W328" si="379">SUM(V321:V327)</f>
        <v>158431</v>
      </c>
      <c r="W328" s="189">
        <f t="shared" si="379"/>
        <v>0</v>
      </c>
      <c r="X328" s="47" t="str">
        <f t="shared" ref="X328:X332" si="380">IF(W328&gt;V328,"Over Budget","Within Budget")</f>
        <v>Within Budget</v>
      </c>
      <c r="Y328" s="21" t="s">
        <v>217</v>
      </c>
    </row>
    <row r="329" spans="1:25" x14ac:dyDescent="0.25">
      <c r="A329" s="82"/>
      <c r="B329" s="62"/>
      <c r="C329" s="62"/>
      <c r="D329" s="22"/>
      <c r="E329" s="116"/>
      <c r="F329" s="62"/>
      <c r="G329" s="62"/>
      <c r="H329" s="22"/>
      <c r="I329" s="116"/>
      <c r="J329" s="62"/>
      <c r="K329" s="62"/>
      <c r="L329" s="22"/>
      <c r="M329" s="114"/>
      <c r="N329" s="187"/>
      <c r="O329" s="18"/>
      <c r="U329" s="183">
        <f t="shared" si="305"/>
        <v>0</v>
      </c>
      <c r="X329" s="136"/>
      <c r="Y329" s="22"/>
    </row>
    <row r="330" spans="1:25" x14ac:dyDescent="0.25">
      <c r="A330" s="150"/>
      <c r="B330" s="167"/>
      <c r="C330" s="167"/>
      <c r="D330" s="168"/>
      <c r="E330" s="169"/>
      <c r="F330" s="167"/>
      <c r="G330" s="167"/>
      <c r="H330" s="168"/>
      <c r="I330" s="169"/>
      <c r="J330" s="167"/>
      <c r="K330" s="167"/>
      <c r="L330" s="168"/>
      <c r="M330" s="151" t="b">
        <f t="shared" ref="M330:M349" si="381">IF(L330="Over Budget",K330-J330)</f>
        <v>0</v>
      </c>
      <c r="N330" s="214"/>
      <c r="O330" s="152"/>
      <c r="P330" s="153"/>
      <c r="Q330" s="193"/>
      <c r="R330" s="193"/>
      <c r="T330" s="153"/>
      <c r="U330" s="183">
        <f t="shared" si="305"/>
        <v>0</v>
      </c>
      <c r="X330" t="str">
        <f t="shared" si="380"/>
        <v>Within Budget</v>
      </c>
      <c r="Y330" s="166" t="s">
        <v>479</v>
      </c>
    </row>
    <row r="331" spans="1:25" x14ac:dyDescent="0.25">
      <c r="A331" s="171" t="s">
        <v>480</v>
      </c>
      <c r="B331" s="172">
        <v>172893</v>
      </c>
      <c r="C331" s="172">
        <v>162433.62</v>
      </c>
      <c r="D331" s="153" t="str">
        <f>IF(C331&gt;B331,"Over Budget","Within Budget")</f>
        <v>Within Budget</v>
      </c>
      <c r="E331" s="151" t="b">
        <f t="shared" ref="E331:E332" si="382">IF(D331="Over Budget",C331-B331)</f>
        <v>0</v>
      </c>
      <c r="F331" s="172">
        <v>180760</v>
      </c>
      <c r="G331" s="172">
        <v>164603.76</v>
      </c>
      <c r="H331" s="153" t="str">
        <f>IF(G331&gt;F331,"Over Budget","Within Budget")</f>
        <v>Within Budget</v>
      </c>
      <c r="I331" s="151" t="b">
        <f t="shared" ref="I331:I332" si="383">IF(H331="Over Budget",G331-F331)</f>
        <v>0</v>
      </c>
      <c r="J331" s="172">
        <v>189000</v>
      </c>
      <c r="K331" s="172">
        <v>170028.06</v>
      </c>
      <c r="L331" s="153" t="str">
        <f>IF(K331&gt;J331,"Over Budget","Within Budget")</f>
        <v>Within Budget</v>
      </c>
      <c r="M331" s="151" t="b">
        <f t="shared" si="381"/>
        <v>0</v>
      </c>
      <c r="N331" s="215">
        <v>189000</v>
      </c>
      <c r="O331" s="173">
        <v>180800.01</v>
      </c>
      <c r="P331" s="153" t="str">
        <f>IF(O331&gt;N331,"Over Budget","Within Budget")</f>
        <v>Within Budget</v>
      </c>
      <c r="Q331" s="194" t="b">
        <f t="shared" ref="Q331:Q332" si="384">IF(P331="Over Budget",O331-N331)</f>
        <v>0</v>
      </c>
      <c r="R331" s="193">
        <v>238000</v>
      </c>
      <c r="S331" s="225">
        <v>238728.93</v>
      </c>
      <c r="T331" s="219" t="str">
        <f>IF(S331&gt;R331,"Over Budget","Within Budget")</f>
        <v>Over Budget</v>
      </c>
      <c r="U331" s="184">
        <f t="shared" ref="U331:U348" si="385">R331-S331</f>
        <v>-728.92999999999302</v>
      </c>
      <c r="X331" t="str">
        <f t="shared" si="380"/>
        <v>Within Budget</v>
      </c>
      <c r="Y331" s="170" t="s">
        <v>481</v>
      </c>
    </row>
    <row r="332" spans="1:25" x14ac:dyDescent="0.25">
      <c r="A332" s="171" t="s">
        <v>482</v>
      </c>
      <c r="B332" s="172">
        <v>42000</v>
      </c>
      <c r="C332" s="172">
        <v>28574.05</v>
      </c>
      <c r="D332" s="153" t="str">
        <f>IF(C332&gt;B332,"Over Budget","Within Budget")</f>
        <v>Within Budget</v>
      </c>
      <c r="E332" s="151" t="b">
        <f t="shared" si="382"/>
        <v>0</v>
      </c>
      <c r="F332" s="172">
        <v>40000</v>
      </c>
      <c r="G332" s="172">
        <v>32632.52</v>
      </c>
      <c r="H332" s="153" t="str">
        <f>IF(G332&gt;F332,"Over Budget","Within Budget")</f>
        <v>Within Budget</v>
      </c>
      <c r="I332" s="151" t="b">
        <f t="shared" si="383"/>
        <v>0</v>
      </c>
      <c r="J332" s="172">
        <v>40000</v>
      </c>
      <c r="K332" s="172">
        <v>31812.13</v>
      </c>
      <c r="L332" s="153" t="str">
        <f>IF(K332&gt;J332,"Over Budget","Within Budget")</f>
        <v>Within Budget</v>
      </c>
      <c r="M332" s="151" t="b">
        <f t="shared" si="381"/>
        <v>0</v>
      </c>
      <c r="N332" s="215">
        <v>40000</v>
      </c>
      <c r="O332" s="173">
        <v>34718.43</v>
      </c>
      <c r="P332" s="153" t="str">
        <f>IF(O332&gt;N332,"Over Budget","Within Budget")</f>
        <v>Within Budget</v>
      </c>
      <c r="Q332" s="194" t="b">
        <f t="shared" si="384"/>
        <v>0</v>
      </c>
      <c r="R332" s="193">
        <v>42000</v>
      </c>
      <c r="S332" s="224">
        <v>40954.300000000003</v>
      </c>
      <c r="T332" s="153" t="str">
        <f>IF(S332&gt;R332,"Over Budget","Within Budget")</f>
        <v>Within Budget</v>
      </c>
      <c r="U332" s="183">
        <f t="shared" si="385"/>
        <v>1045.6999999999971</v>
      </c>
      <c r="X332" t="str">
        <f t="shared" si="380"/>
        <v>Within Budget</v>
      </c>
      <c r="Y332" s="170" t="s">
        <v>483</v>
      </c>
    </row>
    <row r="333" spans="1:25" x14ac:dyDescent="0.25">
      <c r="A333" s="150"/>
      <c r="B333" s="172"/>
      <c r="C333" s="172"/>
      <c r="D333" s="171"/>
      <c r="E333" s="174"/>
      <c r="F333" s="172"/>
      <c r="G333" s="172"/>
      <c r="H333" s="171"/>
      <c r="I333" s="174"/>
      <c r="J333" s="172"/>
      <c r="K333" s="172"/>
      <c r="L333" s="171"/>
      <c r="M333" s="151"/>
      <c r="N333" s="215"/>
      <c r="O333" s="173"/>
      <c r="P333" s="153"/>
      <c r="Q333" s="193"/>
      <c r="R333" s="193"/>
      <c r="T333" s="153"/>
      <c r="U333" s="183">
        <f t="shared" si="385"/>
        <v>0</v>
      </c>
      <c r="X333" s="223"/>
      <c r="Y333" s="170"/>
    </row>
    <row r="334" spans="1:25" x14ac:dyDescent="0.25">
      <c r="A334" s="154"/>
      <c r="B334" s="176">
        <f>SUM(B331:B332)</f>
        <v>214893</v>
      </c>
      <c r="C334" s="176">
        <f>SUM(C331:C332)</f>
        <v>191007.66999999998</v>
      </c>
      <c r="D334" s="155" t="str">
        <f>IF(C334&gt;B334,"Over Budget","Within Budget")</f>
        <v>Within Budget</v>
      </c>
      <c r="E334" s="156"/>
      <c r="F334" s="176">
        <f>SUM(F331:F332)</f>
        <v>220760</v>
      </c>
      <c r="G334" s="176">
        <f>SUM(G331:G332)</f>
        <v>197236.28</v>
      </c>
      <c r="H334" s="155" t="str">
        <f>IF(G334&gt;F334,"Over Budget","Within Budget")</f>
        <v>Within Budget</v>
      </c>
      <c r="I334" s="157" t="b">
        <f t="shared" ref="I334" si="386">IF(H334="Over Budget",G334-F334)</f>
        <v>0</v>
      </c>
      <c r="J334" s="176">
        <f>SUM(J331:J332)</f>
        <v>229000</v>
      </c>
      <c r="K334" s="176">
        <f>SUM(K331:K332)</f>
        <v>201840.19</v>
      </c>
      <c r="L334" s="155" t="str">
        <f>IF(K334&gt;J334,"Over Budget","Within Budget")</f>
        <v>Within Budget</v>
      </c>
      <c r="M334" s="157" t="b">
        <f t="shared" si="381"/>
        <v>0</v>
      </c>
      <c r="N334" s="210">
        <f>SUM(N331:N333)</f>
        <v>229000</v>
      </c>
      <c r="O334" s="158">
        <f>SUM(O331:O332)</f>
        <v>215518.44</v>
      </c>
      <c r="P334" s="155" t="str">
        <f>IF(O334&gt;N334,"Over Budget","Within Budget")</f>
        <v>Within Budget</v>
      </c>
      <c r="Q334" s="195" t="b">
        <f t="shared" ref="Q334" si="387">IF(P334="Over Budget",O334-N334)</f>
        <v>0</v>
      </c>
      <c r="R334" s="210">
        <f t="shared" ref="R334:S334" si="388">SUM(R331:R332)</f>
        <v>280000</v>
      </c>
      <c r="S334" s="226">
        <f t="shared" si="388"/>
        <v>279683.23</v>
      </c>
      <c r="T334" s="155" t="str">
        <f>IF(S334&gt;R334,"Over Budget","Within Budget")</f>
        <v>Within Budget</v>
      </c>
      <c r="U334" s="183">
        <f t="shared" si="385"/>
        <v>316.77000000001863</v>
      </c>
      <c r="V334" s="210">
        <f t="shared" ref="V334:W334" si="389">SUM(V331:V332)</f>
        <v>0</v>
      </c>
      <c r="W334" s="210">
        <f t="shared" si="389"/>
        <v>0</v>
      </c>
      <c r="X334" s="47" t="str">
        <f t="shared" ref="X334" si="390">IF(W334&gt;V334,"Over Budget","Within Budget")</f>
        <v>Within Budget</v>
      </c>
      <c r="Y334" s="175" t="s">
        <v>484</v>
      </c>
    </row>
    <row r="335" spans="1:25" x14ac:dyDescent="0.25">
      <c r="A335" s="82"/>
      <c r="B335" s="56"/>
      <c r="C335" s="56"/>
      <c r="D335" s="9"/>
      <c r="E335" s="11"/>
      <c r="F335" s="56"/>
      <c r="G335" s="56"/>
      <c r="H335" s="9"/>
      <c r="I335" s="11"/>
      <c r="J335" s="56"/>
      <c r="K335" s="56"/>
      <c r="L335" s="9"/>
      <c r="M335" s="114"/>
      <c r="N335" s="181"/>
      <c r="O335" s="25"/>
      <c r="U335" s="183">
        <f t="shared" si="385"/>
        <v>0</v>
      </c>
      <c r="Y335" s="9"/>
    </row>
    <row r="336" spans="1:25" x14ac:dyDescent="0.25">
      <c r="A336" s="82"/>
      <c r="B336" s="56"/>
      <c r="C336" s="56"/>
      <c r="D336" s="9"/>
      <c r="E336" s="11"/>
      <c r="F336" s="56"/>
      <c r="G336" s="56"/>
      <c r="H336" s="9"/>
      <c r="I336" s="11"/>
      <c r="J336" s="56"/>
      <c r="K336" s="56"/>
      <c r="L336" s="9"/>
      <c r="M336" s="114"/>
      <c r="N336" s="181"/>
      <c r="O336" s="25"/>
      <c r="U336" s="183">
        <f t="shared" si="385"/>
        <v>0</v>
      </c>
      <c r="Y336" s="9"/>
    </row>
    <row r="337" spans="1:25" x14ac:dyDescent="0.25">
      <c r="A337" s="82"/>
      <c r="B337" s="56"/>
      <c r="C337" s="56"/>
      <c r="D337" s="9"/>
      <c r="E337" s="11"/>
      <c r="F337" s="56"/>
      <c r="G337" s="56"/>
      <c r="H337" s="9"/>
      <c r="I337" s="11"/>
      <c r="J337" s="56"/>
      <c r="K337" s="56"/>
      <c r="L337" s="9"/>
      <c r="M337" s="114"/>
      <c r="N337" s="181"/>
      <c r="O337" s="25"/>
      <c r="U337" s="183">
        <f t="shared" si="385"/>
        <v>0</v>
      </c>
      <c r="Y337" s="9"/>
    </row>
    <row r="338" spans="1:25" x14ac:dyDescent="0.25">
      <c r="A338" s="82"/>
      <c r="B338" s="56"/>
      <c r="C338" s="56"/>
      <c r="D338" s="9"/>
      <c r="E338" s="11"/>
      <c r="F338" s="56"/>
      <c r="G338" s="56"/>
      <c r="H338" s="9"/>
      <c r="I338" s="11"/>
      <c r="J338" s="56"/>
      <c r="K338" s="56"/>
      <c r="L338" s="9"/>
      <c r="M338" s="114"/>
      <c r="N338" s="181"/>
      <c r="O338" s="25"/>
      <c r="U338" s="183">
        <f t="shared" si="385"/>
        <v>0</v>
      </c>
      <c r="Y338" s="9"/>
    </row>
    <row r="339" spans="1:25" ht="15.75" thickBot="1" x14ac:dyDescent="0.3">
      <c r="A339" s="82"/>
      <c r="B339" s="56"/>
      <c r="C339" s="56"/>
      <c r="D339" s="177"/>
      <c r="E339" s="148"/>
      <c r="F339" s="56"/>
      <c r="G339" s="56"/>
      <c r="H339" s="177"/>
      <c r="I339" s="148"/>
      <c r="J339" s="56"/>
      <c r="K339" s="56"/>
      <c r="L339" s="177"/>
      <c r="M339" s="145"/>
      <c r="N339" s="216"/>
      <c r="O339" s="159"/>
      <c r="P339" s="1"/>
      <c r="Q339" s="190"/>
      <c r="T339" s="1"/>
      <c r="U339" s="183">
        <f t="shared" si="385"/>
        <v>0</v>
      </c>
      <c r="X339" s="1"/>
      <c r="Y339" s="9"/>
    </row>
    <row r="340" spans="1:25" ht="17.25" thickTop="1" thickBot="1" x14ac:dyDescent="0.3">
      <c r="A340" s="107"/>
      <c r="B340" s="72">
        <f>SUM(B328,B318,B294,B269,B235,B200,B188,B114)</f>
        <v>7825454.7800000003</v>
      </c>
      <c r="C340" s="99">
        <f>SUM(C328,C318,C294,C269,C235,C200,C188,C114)</f>
        <v>7971152.8600000003</v>
      </c>
      <c r="D340" s="97" t="str">
        <f>IF(C340&gt;B340,"Over Budget","Within Budget")</f>
        <v>Over Budget</v>
      </c>
      <c r="E340" s="145">
        <f>IF(D340="Over Budget",C340-B340)</f>
        <v>145698.08000000007</v>
      </c>
      <c r="F340" s="72">
        <f>SUM(F328,F318,F294,F269,F235,F200,F188,F114,F342,F343,F344,F345,F346,F347,F348,F349,F350,F351)</f>
        <v>8197851.8299999991</v>
      </c>
      <c r="G340" s="72">
        <f>SUM(G114,G188,G200,G235,G294,G318,G328,G334,G342,G343,G344,G345,G346,G347,G348,G349,G350)</f>
        <v>8000714.0339999991</v>
      </c>
      <c r="H340" s="1" t="str">
        <f>IF(G340&gt;F340,"Over Budget","Within Budget")</f>
        <v>Within Budget</v>
      </c>
      <c r="I340" s="144" t="b">
        <f t="shared" ref="I340" si="391">IF(H340="Over Budget",G340-F340)</f>
        <v>0</v>
      </c>
      <c r="J340" s="72">
        <f>SUM(J328,J318,J294,J269,J235,J200,J188,J114,J342:J356)</f>
        <v>8534225</v>
      </c>
      <c r="K340" s="72">
        <f>SUM(K328,K318,K294,K269,K235,K200,K188,K114,K342:K357)</f>
        <v>8258559.9399999995</v>
      </c>
      <c r="L340" s="2" t="str">
        <f>IF(K340&gt;J340,"Over Budget","Within Budget")</f>
        <v>Within Budget</v>
      </c>
      <c r="M340" s="144" t="b">
        <f t="shared" si="381"/>
        <v>0</v>
      </c>
      <c r="N340" s="211">
        <f>SUM(N328,N318,N294,N269,N235,N200,N188,N114)</f>
        <v>8611301.6500000004</v>
      </c>
      <c r="O340" s="72">
        <f>SUM(O328,O318,O294,O269,O235,O200,O188,O114)</f>
        <v>8180314.96</v>
      </c>
      <c r="P340" s="2" t="str">
        <f>IF(O340&gt;N340,"Over Budget","Within Budget")</f>
        <v>Within Budget</v>
      </c>
      <c r="Q340" s="191" t="b">
        <f t="shared" ref="Q340" si="392">IF(P340="Over Budget",O340-N340)</f>
        <v>0</v>
      </c>
      <c r="R340" s="211">
        <f t="shared" ref="R340:S340" si="393">SUM(R328,R318,R294,R269,R235,R200,R188,R114)</f>
        <v>8969543.7199999988</v>
      </c>
      <c r="S340" s="239">
        <f t="shared" si="393"/>
        <v>8456547.1600000001</v>
      </c>
      <c r="T340" s="2" t="str">
        <f>IF(S340&gt;R340,"Over Budget","Within Budget")</f>
        <v>Within Budget</v>
      </c>
      <c r="U340" s="183">
        <f t="shared" si="385"/>
        <v>512996.55999999866</v>
      </c>
      <c r="V340" s="211">
        <f t="shared" ref="V340:W340" si="394">SUM(V328,V318,V294,V269,V235,V200,V188,V114)</f>
        <v>9401838.5500000007</v>
      </c>
      <c r="W340" s="211">
        <f t="shared" si="394"/>
        <v>0</v>
      </c>
      <c r="X340" s="223" t="str">
        <f t="shared" ref="X340:X348" si="395">IF(W340&gt;V340,"Over Budget","Within Budget")</f>
        <v>Within Budget</v>
      </c>
      <c r="Y340" s="32" t="s">
        <v>485</v>
      </c>
    </row>
    <row r="341" spans="1:25" ht="15.75" thickTop="1" x14ac:dyDescent="0.25">
      <c r="A341" s="82"/>
      <c r="B341" s="62"/>
      <c r="C341" s="62"/>
      <c r="D341" s="22"/>
      <c r="E341" s="116"/>
      <c r="F341" s="62"/>
      <c r="G341" s="62"/>
      <c r="H341" s="22"/>
      <c r="I341" s="116"/>
      <c r="J341" s="62"/>
      <c r="K341" s="62"/>
      <c r="L341" s="22"/>
      <c r="M341" s="124"/>
      <c r="N341" s="217"/>
      <c r="O341" s="62"/>
      <c r="P341" s="19"/>
      <c r="Q341" s="187"/>
      <c r="T341" s="3"/>
      <c r="U341" s="183">
        <f t="shared" si="385"/>
        <v>0</v>
      </c>
      <c r="X341" s="136"/>
      <c r="Y341" s="22"/>
    </row>
    <row r="342" spans="1:25" x14ac:dyDescent="0.25">
      <c r="A342" s="108" t="s">
        <v>425</v>
      </c>
      <c r="F342" s="74">
        <v>0</v>
      </c>
      <c r="G342" s="74">
        <v>0</v>
      </c>
      <c r="H342" t="str">
        <f t="shared" ref="H342:H348" si="396">IF(G342&gt;F342,"Over Budget","Within Budget")</f>
        <v>Within Budget</v>
      </c>
      <c r="I342" s="124" t="b">
        <f t="shared" ref="I342:I348" si="397">IF(H342="Over Budget",G342-F342)</f>
        <v>0</v>
      </c>
      <c r="L342" t="str">
        <f t="shared" ref="L342:L349" si="398">IF(K342&gt;J342,"Over Budget","Within Budget")</f>
        <v>Within Budget</v>
      </c>
      <c r="M342" s="124" t="b">
        <f t="shared" si="381"/>
        <v>0</v>
      </c>
      <c r="R342" s="178">
        <v>0</v>
      </c>
      <c r="S342" s="224">
        <v>0</v>
      </c>
      <c r="T342" t="str">
        <f t="shared" ref="T342:T349" si="399">IF(S342&gt;R342,"Over Budget","Within Budget")</f>
        <v>Within Budget</v>
      </c>
      <c r="U342" s="183">
        <f t="shared" si="385"/>
        <v>0</v>
      </c>
      <c r="X342" t="str">
        <f t="shared" si="395"/>
        <v>Within Budget</v>
      </c>
      <c r="Y342" t="s">
        <v>486</v>
      </c>
    </row>
    <row r="343" spans="1:25" x14ac:dyDescent="0.25">
      <c r="A343" s="108" t="s">
        <v>487</v>
      </c>
      <c r="F343" s="74">
        <v>4367.05</v>
      </c>
      <c r="G343" s="74">
        <v>0</v>
      </c>
      <c r="H343" t="str">
        <f t="shared" si="396"/>
        <v>Within Budget</v>
      </c>
      <c r="I343" s="124" t="b">
        <f t="shared" si="397"/>
        <v>0</v>
      </c>
      <c r="L343" t="str">
        <f t="shared" si="398"/>
        <v>Within Budget</v>
      </c>
      <c r="M343" s="124" t="b">
        <f t="shared" si="381"/>
        <v>0</v>
      </c>
      <c r="R343" s="178">
        <v>0</v>
      </c>
      <c r="S343" s="224">
        <v>0</v>
      </c>
      <c r="T343" t="str">
        <f t="shared" si="399"/>
        <v>Within Budget</v>
      </c>
      <c r="U343" s="183">
        <f t="shared" si="385"/>
        <v>0</v>
      </c>
      <c r="X343" t="str">
        <f t="shared" si="395"/>
        <v>Within Budget</v>
      </c>
      <c r="Y343" t="s">
        <v>488</v>
      </c>
    </row>
    <row r="344" spans="1:25" x14ac:dyDescent="0.25">
      <c r="A344" s="108" t="s">
        <v>489</v>
      </c>
      <c r="F344" s="74">
        <v>25950</v>
      </c>
      <c r="G344" s="74">
        <v>0</v>
      </c>
      <c r="H344" t="str">
        <f t="shared" si="396"/>
        <v>Within Budget</v>
      </c>
      <c r="I344" s="124" t="b">
        <f t="shared" si="397"/>
        <v>0</v>
      </c>
      <c r="J344" s="74">
        <v>25600</v>
      </c>
      <c r="K344" s="74">
        <v>0</v>
      </c>
      <c r="L344" t="str">
        <f t="shared" si="398"/>
        <v>Within Budget</v>
      </c>
      <c r="M344" s="124" t="b">
        <f t="shared" si="381"/>
        <v>0</v>
      </c>
      <c r="R344" s="178">
        <v>22113</v>
      </c>
      <c r="S344" s="225">
        <v>41239</v>
      </c>
      <c r="T344" s="46" t="str">
        <f t="shared" si="399"/>
        <v>Over Budget</v>
      </c>
      <c r="U344" s="184">
        <f t="shared" si="385"/>
        <v>-19126</v>
      </c>
      <c r="W344">
        <v>10311</v>
      </c>
      <c r="X344" t="str">
        <f t="shared" si="395"/>
        <v>Over Budget</v>
      </c>
      <c r="Y344" t="s">
        <v>490</v>
      </c>
    </row>
    <row r="345" spans="1:25" x14ac:dyDescent="0.25">
      <c r="A345" s="108" t="s">
        <v>491</v>
      </c>
      <c r="F345" s="74">
        <v>25394</v>
      </c>
      <c r="G345" s="74">
        <v>0</v>
      </c>
      <c r="H345" t="str">
        <f t="shared" si="396"/>
        <v>Within Budget</v>
      </c>
      <c r="I345" s="124" t="b">
        <f t="shared" si="397"/>
        <v>0</v>
      </c>
      <c r="J345" s="74">
        <v>52371</v>
      </c>
      <c r="K345" s="74">
        <v>0</v>
      </c>
      <c r="L345" t="str">
        <f t="shared" si="398"/>
        <v>Within Budget</v>
      </c>
      <c r="M345" s="124" t="b">
        <f t="shared" si="381"/>
        <v>0</v>
      </c>
      <c r="R345" s="178">
        <v>115248</v>
      </c>
      <c r="S345" s="225">
        <v>124288</v>
      </c>
      <c r="T345" s="46" t="str">
        <f t="shared" si="399"/>
        <v>Over Budget</v>
      </c>
      <c r="U345" s="184">
        <f t="shared" si="385"/>
        <v>-9040</v>
      </c>
      <c r="W345">
        <v>28287</v>
      </c>
      <c r="X345" t="str">
        <f t="shared" si="395"/>
        <v>Over Budget</v>
      </c>
      <c r="Y345" t="s">
        <v>492</v>
      </c>
    </row>
    <row r="346" spans="1:25" x14ac:dyDescent="0.25">
      <c r="A346" s="108" t="s">
        <v>493</v>
      </c>
      <c r="F346" s="74">
        <v>4060</v>
      </c>
      <c r="G346" s="74">
        <v>0</v>
      </c>
      <c r="H346" t="str">
        <f t="shared" si="396"/>
        <v>Within Budget</v>
      </c>
      <c r="I346" s="124" t="b">
        <f t="shared" si="397"/>
        <v>0</v>
      </c>
      <c r="J346" s="74">
        <v>5620</v>
      </c>
      <c r="K346" s="74">
        <v>0</v>
      </c>
      <c r="L346" t="str">
        <f t="shared" si="398"/>
        <v>Within Budget</v>
      </c>
      <c r="M346" s="124" t="b">
        <f t="shared" si="381"/>
        <v>0</v>
      </c>
      <c r="R346" s="178">
        <v>4680</v>
      </c>
      <c r="S346" s="224">
        <v>4160</v>
      </c>
      <c r="T346" t="str">
        <f t="shared" si="399"/>
        <v>Within Budget</v>
      </c>
      <c r="U346" s="183">
        <f t="shared" si="385"/>
        <v>520</v>
      </c>
      <c r="W346">
        <v>1041</v>
      </c>
      <c r="X346" t="str">
        <f t="shared" si="395"/>
        <v>Over Budget</v>
      </c>
      <c r="Y346" t="s">
        <v>494</v>
      </c>
    </row>
    <row r="347" spans="1:25" x14ac:dyDescent="0.25">
      <c r="A347" s="108" t="s">
        <v>495</v>
      </c>
      <c r="F347" s="74">
        <v>849</v>
      </c>
      <c r="G347" s="74">
        <v>0</v>
      </c>
      <c r="H347" t="str">
        <f t="shared" si="396"/>
        <v>Within Budget</v>
      </c>
      <c r="I347" s="124" t="b">
        <f t="shared" si="397"/>
        <v>0</v>
      </c>
      <c r="J347" s="74">
        <v>852</v>
      </c>
      <c r="K347" s="74">
        <v>0</v>
      </c>
      <c r="L347" t="str">
        <f t="shared" si="398"/>
        <v>Within Budget</v>
      </c>
      <c r="M347" s="124" t="b">
        <f t="shared" si="381"/>
        <v>0</v>
      </c>
      <c r="R347" s="178">
        <v>892</v>
      </c>
      <c r="S347" s="224">
        <v>892</v>
      </c>
      <c r="T347" t="str">
        <f t="shared" si="399"/>
        <v>Within Budget</v>
      </c>
      <c r="U347" s="183">
        <f t="shared" si="385"/>
        <v>0</v>
      </c>
      <c r="W347">
        <v>225</v>
      </c>
      <c r="X347" t="str">
        <f t="shared" si="395"/>
        <v>Over Budget</v>
      </c>
      <c r="Y347" t="s">
        <v>496</v>
      </c>
    </row>
    <row r="348" spans="1:25" x14ac:dyDescent="0.25">
      <c r="A348" s="108" t="s">
        <v>497</v>
      </c>
      <c r="F348" s="74">
        <v>11595</v>
      </c>
      <c r="G348" s="74">
        <v>0</v>
      </c>
      <c r="H348" t="str">
        <f t="shared" si="396"/>
        <v>Within Budget</v>
      </c>
      <c r="I348" s="124" t="b">
        <f t="shared" si="397"/>
        <v>0</v>
      </c>
      <c r="J348" s="74">
        <v>12788</v>
      </c>
      <c r="K348" s="74">
        <v>0</v>
      </c>
      <c r="L348" t="str">
        <f t="shared" si="398"/>
        <v>Within Budget</v>
      </c>
      <c r="M348" s="124" t="b">
        <f t="shared" si="381"/>
        <v>0</v>
      </c>
      <c r="R348" s="178">
        <v>12015</v>
      </c>
      <c r="S348" s="224">
        <v>12015</v>
      </c>
      <c r="T348" t="str">
        <f t="shared" si="399"/>
        <v>Within Budget</v>
      </c>
      <c r="U348" s="183">
        <f t="shared" si="385"/>
        <v>0</v>
      </c>
      <c r="W348">
        <v>3309</v>
      </c>
      <c r="X348" t="str">
        <f t="shared" si="395"/>
        <v>Over Budget</v>
      </c>
      <c r="Y348" t="s">
        <v>498</v>
      </c>
    </row>
    <row r="349" spans="1:25" x14ac:dyDescent="0.25">
      <c r="A349" s="108" t="s">
        <v>427</v>
      </c>
      <c r="J349" s="74">
        <v>2220</v>
      </c>
      <c r="K349" s="74">
        <v>0</v>
      </c>
      <c r="L349" t="str">
        <f t="shared" si="398"/>
        <v>Within Budget</v>
      </c>
      <c r="M349" s="124" t="b">
        <f t="shared" si="381"/>
        <v>0</v>
      </c>
      <c r="R349" s="178">
        <f>SUM(R342:R348)</f>
        <v>154948</v>
      </c>
      <c r="S349" s="225">
        <f>SUM(S342:S348)</f>
        <v>182594</v>
      </c>
      <c r="T349" s="46" t="str">
        <f t="shared" si="399"/>
        <v>Over Budget</v>
      </c>
      <c r="U349" s="52">
        <f>SUM(U342:U348)</f>
        <v>-27646</v>
      </c>
      <c r="Y349" t="s">
        <v>499</v>
      </c>
    </row>
    <row r="352" spans="1:25" x14ac:dyDescent="0.25">
      <c r="A352" s="82"/>
      <c r="B352" s="58"/>
      <c r="C352" s="58"/>
      <c r="D352" s="12"/>
      <c r="E352" s="118"/>
      <c r="F352" s="58"/>
      <c r="G352" s="58"/>
      <c r="H352" s="12"/>
      <c r="I352" s="118"/>
      <c r="J352" s="58"/>
      <c r="K352" s="58"/>
      <c r="L352" s="12"/>
      <c r="M352" s="118"/>
      <c r="N352" s="181"/>
      <c r="O352" s="25"/>
      <c r="P352" s="8"/>
      <c r="Q352" s="181"/>
      <c r="Y352" s="12"/>
    </row>
    <row r="353" spans="1:25" x14ac:dyDescent="0.25">
      <c r="A353" s="82"/>
      <c r="B353" s="73"/>
      <c r="C353" s="73"/>
      <c r="D353" s="33"/>
      <c r="E353" s="120"/>
      <c r="F353" s="73"/>
      <c r="G353" s="73"/>
      <c r="H353" s="33"/>
      <c r="I353" s="120"/>
      <c r="J353" s="73"/>
      <c r="K353" s="73"/>
      <c r="L353" s="33"/>
      <c r="M353" s="120"/>
      <c r="N353" s="196"/>
      <c r="O353" s="42"/>
      <c r="P353" s="34"/>
      <c r="Q353" s="196"/>
      <c r="Y353" s="33"/>
    </row>
    <row r="354" spans="1:25" x14ac:dyDescent="0.25">
      <c r="A354" s="82"/>
      <c r="B354" s="58"/>
      <c r="C354" s="58"/>
      <c r="D354" s="12"/>
      <c r="E354" s="118"/>
      <c r="F354" s="58"/>
      <c r="G354" s="58"/>
      <c r="H354" s="12"/>
      <c r="I354" s="118"/>
      <c r="J354" s="58"/>
      <c r="K354" s="58"/>
      <c r="L354" s="12"/>
      <c r="M354" s="118"/>
      <c r="N354" s="181"/>
      <c r="O354" s="25"/>
      <c r="P354" s="8"/>
      <c r="Q354" s="181"/>
      <c r="Y354" s="12"/>
    </row>
    <row r="355" spans="1:25" x14ac:dyDescent="0.25">
      <c r="A355" s="82"/>
      <c r="B355" s="58"/>
      <c r="C355" s="58"/>
      <c r="D355" s="5"/>
      <c r="E355" s="85"/>
      <c r="F355" s="58"/>
      <c r="G355" s="58"/>
      <c r="H355" s="5"/>
      <c r="I355" s="85"/>
      <c r="J355" s="58"/>
      <c r="K355" s="58"/>
      <c r="L355" s="5"/>
      <c r="M355" s="85"/>
      <c r="N355" s="181"/>
      <c r="O355" s="25"/>
      <c r="P355" s="8"/>
      <c r="Q355" s="181"/>
      <c r="Y355" s="5"/>
    </row>
    <row r="356" spans="1:25" x14ac:dyDescent="0.25">
      <c r="A356" s="82"/>
      <c r="B356" s="58"/>
      <c r="C356" s="58"/>
      <c r="D356" s="5"/>
      <c r="E356" s="85"/>
      <c r="F356" s="58"/>
      <c r="G356" s="58"/>
      <c r="H356" s="5"/>
      <c r="I356" s="85"/>
      <c r="J356" s="58"/>
      <c r="K356" s="58"/>
      <c r="L356" s="5"/>
      <c r="M356" s="85"/>
      <c r="N356" s="181"/>
      <c r="O356" s="25"/>
      <c r="P356" s="8"/>
      <c r="Q356" s="181"/>
      <c r="Y356" s="5"/>
    </row>
    <row r="357" spans="1:25" x14ac:dyDescent="0.25">
      <c r="A357" s="82"/>
      <c r="B357" s="73"/>
      <c r="C357" s="73"/>
      <c r="D357" s="35"/>
      <c r="E357" s="121"/>
      <c r="F357" s="73"/>
      <c r="G357" s="73"/>
      <c r="H357" s="35"/>
      <c r="I357" s="121"/>
      <c r="J357" s="73"/>
      <c r="K357" s="73"/>
      <c r="L357" s="35"/>
      <c r="M357" s="121"/>
      <c r="N357" s="181"/>
      <c r="O357" s="25"/>
      <c r="P357" s="8"/>
      <c r="Q357" s="181"/>
      <c r="Y357" s="35"/>
    </row>
    <row r="358" spans="1:25" x14ac:dyDescent="0.25">
      <c r="A358" s="82"/>
      <c r="B358" s="58"/>
      <c r="C358" s="58"/>
      <c r="D358" s="5"/>
      <c r="E358" s="85"/>
      <c r="F358" s="58"/>
      <c r="G358" s="58"/>
      <c r="H358" s="5"/>
      <c r="I358" s="85"/>
      <c r="J358" s="58"/>
      <c r="K358" s="58"/>
      <c r="L358" s="5"/>
      <c r="M358" s="85"/>
      <c r="N358" s="181"/>
      <c r="O358" s="25"/>
      <c r="P358" s="8"/>
      <c r="Q358" s="181"/>
      <c r="Y358" s="5"/>
    </row>
    <row r="359" spans="1:25" x14ac:dyDescent="0.25">
      <c r="A359" s="82"/>
      <c r="B359" s="73"/>
      <c r="C359" s="73"/>
      <c r="D359" s="35"/>
      <c r="E359" s="121"/>
      <c r="F359" s="73"/>
      <c r="G359" s="73"/>
      <c r="H359" s="35"/>
      <c r="I359" s="121"/>
      <c r="J359" s="73"/>
      <c r="K359" s="73"/>
      <c r="L359" s="35"/>
      <c r="M359" s="121"/>
      <c r="N359" s="181"/>
      <c r="O359" s="25"/>
      <c r="P359" s="8"/>
      <c r="Q359" s="181"/>
      <c r="Y359" s="35"/>
    </row>
    <row r="360" spans="1:25" x14ac:dyDescent="0.25">
      <c r="A360" s="82"/>
      <c r="B360" s="58"/>
      <c r="C360" s="58"/>
      <c r="D360" s="5"/>
      <c r="E360" s="85"/>
      <c r="F360" s="58"/>
      <c r="G360" s="58"/>
      <c r="H360" s="5"/>
      <c r="I360" s="85"/>
      <c r="J360" s="58"/>
      <c r="K360" s="58"/>
      <c r="L360" s="5"/>
      <c r="M360" s="85"/>
      <c r="N360" s="181"/>
      <c r="O360" s="25"/>
      <c r="P360" s="8"/>
      <c r="Q360" s="181"/>
      <c r="Y360" s="5"/>
    </row>
    <row r="361" spans="1:25" x14ac:dyDescent="0.25">
      <c r="A361" s="82"/>
      <c r="B361" s="58"/>
      <c r="C361" s="58"/>
      <c r="D361" s="5"/>
      <c r="E361" s="85"/>
      <c r="F361" s="58"/>
      <c r="G361" s="58"/>
      <c r="H361" s="5"/>
      <c r="I361" s="85"/>
      <c r="J361" s="58"/>
      <c r="K361" s="58"/>
      <c r="L361" s="5"/>
      <c r="M361" s="85"/>
      <c r="N361" s="181"/>
      <c r="O361" s="25"/>
      <c r="P361" s="8"/>
      <c r="Q361" s="181"/>
      <c r="Y361" s="5"/>
    </row>
    <row r="362" spans="1:25" x14ac:dyDescent="0.25">
      <c r="A362" s="82"/>
      <c r="B362" s="58"/>
      <c r="C362" s="58"/>
      <c r="D362" s="5"/>
      <c r="E362" s="85"/>
      <c r="F362" s="58"/>
      <c r="G362" s="58"/>
      <c r="H362" s="5"/>
      <c r="I362" s="85"/>
      <c r="J362" s="58"/>
      <c r="K362" s="58"/>
      <c r="L362" s="5"/>
      <c r="M362" s="85"/>
      <c r="N362" s="181"/>
      <c r="O362" s="25"/>
      <c r="P362" s="8"/>
      <c r="Q362" s="181"/>
      <c r="Y362" s="5"/>
    </row>
    <row r="363" spans="1:25" x14ac:dyDescent="0.25">
      <c r="A363" s="82"/>
      <c r="B363" s="58"/>
      <c r="C363" s="58"/>
      <c r="D363" s="5"/>
      <c r="E363" s="85"/>
      <c r="F363" s="58"/>
      <c r="G363" s="58"/>
      <c r="H363" s="5"/>
      <c r="I363" s="85"/>
      <c r="J363" s="58"/>
      <c r="K363" s="58"/>
      <c r="L363" s="5"/>
      <c r="M363" s="85"/>
      <c r="N363" s="181"/>
      <c r="O363" s="25"/>
      <c r="P363" s="8"/>
      <c r="Q363" s="181"/>
      <c r="Y363" s="5"/>
    </row>
    <row r="364" spans="1:25" x14ac:dyDescent="0.25">
      <c r="A364" s="82"/>
      <c r="B364" s="58"/>
      <c r="C364" s="58"/>
      <c r="D364" s="5"/>
      <c r="E364" s="85"/>
      <c r="F364" s="58"/>
      <c r="G364" s="58"/>
      <c r="H364" s="5"/>
      <c r="I364" s="85"/>
      <c r="J364" s="58"/>
      <c r="K364" s="58"/>
      <c r="L364" s="5"/>
      <c r="M364" s="85"/>
      <c r="N364" s="181"/>
      <c r="O364" s="25"/>
      <c r="P364" s="8"/>
      <c r="Q364" s="181"/>
      <c r="Y364" s="5"/>
    </row>
    <row r="365" spans="1:25" x14ac:dyDescent="0.25">
      <c r="A365" s="82"/>
      <c r="B365" s="58"/>
      <c r="C365" s="58"/>
      <c r="D365" s="5"/>
      <c r="E365" s="85"/>
      <c r="F365" s="58"/>
      <c r="G365" s="58"/>
      <c r="H365" s="5"/>
      <c r="I365" s="85"/>
      <c r="J365" s="58"/>
      <c r="K365" s="58"/>
      <c r="L365" s="5"/>
      <c r="M365" s="85"/>
      <c r="N365" s="181"/>
      <c r="O365" s="25"/>
      <c r="P365" s="8"/>
      <c r="Q365" s="181"/>
      <c r="Y365" s="5"/>
    </row>
    <row r="366" spans="1:25" x14ac:dyDescent="0.25">
      <c r="A366" s="82"/>
      <c r="B366" s="58"/>
      <c r="C366" s="58"/>
      <c r="D366" s="5"/>
      <c r="E366" s="85"/>
      <c r="F366" s="58"/>
      <c r="G366" s="58"/>
      <c r="H366" s="5"/>
      <c r="I366" s="85"/>
      <c r="J366" s="58"/>
      <c r="K366" s="58"/>
      <c r="L366" s="5"/>
      <c r="M366" s="85"/>
      <c r="N366" s="181"/>
      <c r="O366" s="25"/>
      <c r="P366" s="8"/>
      <c r="Q366" s="181"/>
      <c r="Y366" s="5"/>
    </row>
    <row r="367" spans="1:25" x14ac:dyDescent="0.25">
      <c r="A367" s="82"/>
      <c r="B367" s="58"/>
      <c r="C367" s="58"/>
      <c r="D367" s="5"/>
      <c r="E367" s="85"/>
      <c r="F367" s="58"/>
      <c r="G367" s="58"/>
      <c r="H367" s="5"/>
      <c r="I367" s="85"/>
      <c r="J367" s="58"/>
      <c r="K367" s="58"/>
      <c r="L367" s="5"/>
      <c r="M367" s="85"/>
      <c r="N367" s="181"/>
      <c r="O367" s="25"/>
      <c r="P367" s="8"/>
      <c r="Q367" s="181"/>
      <c r="Y367" s="5"/>
    </row>
    <row r="368" spans="1:25" x14ac:dyDescent="0.25">
      <c r="A368" s="82"/>
      <c r="B368" s="58"/>
      <c r="C368" s="58"/>
      <c r="D368" s="5"/>
      <c r="E368" s="85"/>
      <c r="F368" s="58"/>
      <c r="G368" s="58"/>
      <c r="H368" s="5"/>
      <c r="I368" s="85"/>
      <c r="J368" s="58"/>
      <c r="K368" s="58"/>
      <c r="L368" s="5"/>
      <c r="M368" s="85"/>
      <c r="N368" s="181"/>
      <c r="O368" s="25"/>
      <c r="P368" s="8"/>
      <c r="Q368" s="181"/>
      <c r="Y368" s="5"/>
    </row>
    <row r="369" spans="1:25" x14ac:dyDescent="0.25">
      <c r="A369" s="82"/>
      <c r="B369" s="58"/>
      <c r="C369" s="58"/>
      <c r="D369" s="5"/>
      <c r="E369" s="85"/>
      <c r="F369" s="58"/>
      <c r="G369" s="58"/>
      <c r="H369" s="5"/>
      <c r="I369" s="85"/>
      <c r="J369" s="58"/>
      <c r="K369" s="58"/>
      <c r="L369" s="5"/>
      <c r="M369" s="85"/>
      <c r="N369" s="181"/>
      <c r="O369" s="25"/>
      <c r="P369" s="8"/>
      <c r="Q369" s="181"/>
      <c r="Y369" s="5"/>
    </row>
    <row r="370" spans="1:25" x14ac:dyDescent="0.25">
      <c r="A370" s="82"/>
      <c r="B370" s="58"/>
      <c r="C370" s="58"/>
      <c r="D370" s="5"/>
      <c r="E370" s="85"/>
      <c r="F370" s="58"/>
      <c r="G370" s="58"/>
      <c r="H370" s="5"/>
      <c r="I370" s="85"/>
      <c r="J370" s="58"/>
      <c r="K370" s="58"/>
      <c r="L370" s="5"/>
      <c r="M370" s="85"/>
      <c r="N370" s="181"/>
      <c r="O370" s="25"/>
      <c r="P370" s="8"/>
      <c r="Q370" s="181"/>
      <c r="Y370" s="5"/>
    </row>
    <row r="371" spans="1:25" x14ac:dyDescent="0.25">
      <c r="A371" s="82"/>
      <c r="B371" s="58"/>
      <c r="C371" s="58"/>
      <c r="D371" s="5"/>
      <c r="E371" s="85"/>
      <c r="F371" s="58"/>
      <c r="G371" s="58"/>
      <c r="H371" s="5"/>
      <c r="I371" s="85"/>
      <c r="J371" s="58"/>
      <c r="K371" s="58"/>
      <c r="L371" s="5"/>
      <c r="M371" s="85"/>
      <c r="N371" s="181"/>
      <c r="O371" s="25"/>
      <c r="P371" s="8"/>
      <c r="Q371" s="181"/>
      <c r="Y371" s="5"/>
    </row>
    <row r="372" spans="1:25" x14ac:dyDescent="0.25">
      <c r="A372" s="82"/>
      <c r="B372" s="58"/>
      <c r="C372" s="58"/>
      <c r="D372" s="5"/>
      <c r="E372" s="85"/>
      <c r="F372" s="58"/>
      <c r="G372" s="58"/>
      <c r="H372" s="5"/>
      <c r="I372" s="85"/>
      <c r="J372" s="58"/>
      <c r="K372" s="58"/>
      <c r="L372" s="5"/>
      <c r="M372" s="85"/>
      <c r="N372" s="181"/>
      <c r="O372" s="25"/>
      <c r="P372" s="8"/>
      <c r="Q372" s="181"/>
      <c r="Y372" s="5"/>
    </row>
    <row r="373" spans="1:25" x14ac:dyDescent="0.25">
      <c r="A373" s="82"/>
      <c r="B373" s="58"/>
      <c r="C373" s="58"/>
      <c r="D373" s="5"/>
      <c r="E373" s="85"/>
      <c r="F373" s="58"/>
      <c r="G373" s="58"/>
      <c r="H373" s="5"/>
      <c r="I373" s="85"/>
      <c r="J373" s="58"/>
      <c r="K373" s="58"/>
      <c r="L373" s="5"/>
      <c r="M373" s="85"/>
      <c r="N373" s="181"/>
      <c r="O373" s="25"/>
      <c r="P373" s="8"/>
      <c r="Q373" s="181"/>
      <c r="Y373" s="5"/>
    </row>
    <row r="374" spans="1:25" x14ac:dyDescent="0.25">
      <c r="A374" s="82"/>
      <c r="B374" s="58"/>
      <c r="C374" s="58"/>
      <c r="D374" s="5"/>
      <c r="E374" s="85"/>
      <c r="F374" s="58"/>
      <c r="G374" s="58"/>
      <c r="H374" s="5"/>
      <c r="I374" s="85"/>
      <c r="J374" s="58"/>
      <c r="K374" s="58"/>
      <c r="L374" s="5"/>
      <c r="M374" s="85"/>
      <c r="N374" s="181"/>
      <c r="O374" s="25"/>
      <c r="P374" s="8"/>
      <c r="Q374" s="181"/>
      <c r="Y374" s="5"/>
    </row>
    <row r="375" spans="1:25" x14ac:dyDescent="0.25">
      <c r="A375" s="82"/>
      <c r="B375" s="58"/>
      <c r="C375" s="58"/>
      <c r="D375" s="5"/>
      <c r="E375" s="85"/>
      <c r="F375" s="58"/>
      <c r="G375" s="58"/>
      <c r="H375" s="5"/>
      <c r="I375" s="85"/>
      <c r="J375" s="58"/>
      <c r="K375" s="58"/>
      <c r="L375" s="5"/>
      <c r="M375" s="85"/>
      <c r="N375" s="181"/>
      <c r="O375" s="25"/>
      <c r="P375" s="8"/>
      <c r="Q375" s="181"/>
      <c r="Y375" s="5"/>
    </row>
    <row r="376" spans="1:25" x14ac:dyDescent="0.25">
      <c r="A376" s="82"/>
      <c r="B376" s="58"/>
      <c r="C376" s="58"/>
      <c r="D376" s="5"/>
      <c r="E376" s="85"/>
      <c r="F376" s="58"/>
      <c r="G376" s="58"/>
      <c r="H376" s="5"/>
      <c r="I376" s="85"/>
      <c r="J376" s="58"/>
      <c r="K376" s="58"/>
      <c r="L376" s="5"/>
      <c r="M376" s="85"/>
      <c r="N376" s="181"/>
      <c r="O376" s="25"/>
      <c r="P376" s="8"/>
      <c r="Q376" s="181"/>
      <c r="Y376" s="5"/>
    </row>
    <row r="377" spans="1:25" x14ac:dyDescent="0.25">
      <c r="A377" s="82"/>
      <c r="B377" s="58"/>
      <c r="C377" s="58"/>
      <c r="D377" s="5"/>
      <c r="E377" s="85"/>
      <c r="F377" s="58"/>
      <c r="G377" s="58"/>
      <c r="H377" s="5"/>
      <c r="I377" s="85"/>
      <c r="J377" s="58"/>
      <c r="K377" s="58"/>
      <c r="L377" s="5"/>
      <c r="M377" s="85"/>
      <c r="N377" s="181"/>
      <c r="O377" s="25"/>
      <c r="P377" s="8"/>
      <c r="Q377" s="181"/>
      <c r="Y377" s="5"/>
    </row>
    <row r="378" spans="1:25" x14ac:dyDescent="0.25">
      <c r="A378" s="82"/>
      <c r="B378" s="58"/>
      <c r="C378" s="58"/>
      <c r="D378" s="5"/>
      <c r="E378" s="85"/>
      <c r="F378" s="58"/>
      <c r="G378" s="58"/>
      <c r="H378" s="5"/>
      <c r="I378" s="85"/>
      <c r="J378" s="58"/>
      <c r="K378" s="58"/>
      <c r="L378" s="5"/>
      <c r="M378" s="85"/>
      <c r="N378" s="181"/>
      <c r="O378" s="25"/>
      <c r="P378" s="8"/>
      <c r="Q378" s="181"/>
      <c r="Y378" s="5"/>
    </row>
    <row r="379" spans="1:25" x14ac:dyDescent="0.25">
      <c r="A379" s="82"/>
      <c r="B379" s="58"/>
      <c r="C379" s="58"/>
      <c r="D379" s="5"/>
      <c r="E379" s="85"/>
      <c r="F379" s="58"/>
      <c r="G379" s="58"/>
      <c r="H379" s="5"/>
      <c r="I379" s="85"/>
      <c r="J379" s="58"/>
      <c r="K379" s="58"/>
      <c r="L379" s="5"/>
      <c r="M379" s="85"/>
      <c r="N379" s="181"/>
      <c r="O379" s="25"/>
      <c r="P379" s="8"/>
      <c r="Q379" s="181"/>
      <c r="Y379" s="5"/>
    </row>
    <row r="380" spans="1:25" x14ac:dyDescent="0.25">
      <c r="A380" s="82"/>
      <c r="B380" s="58"/>
      <c r="C380" s="58"/>
      <c r="D380" s="5"/>
      <c r="E380" s="85"/>
      <c r="F380" s="58"/>
      <c r="G380" s="58"/>
      <c r="H380" s="5"/>
      <c r="I380" s="85"/>
      <c r="J380" s="58"/>
      <c r="K380" s="58"/>
      <c r="L380" s="5"/>
      <c r="M380" s="85"/>
      <c r="N380" s="181"/>
      <c r="O380" s="25"/>
      <c r="P380" s="8"/>
      <c r="Q380" s="181"/>
      <c r="Y380" s="5"/>
    </row>
    <row r="381" spans="1:25" x14ac:dyDescent="0.25">
      <c r="A381" s="82"/>
      <c r="B381" s="58"/>
      <c r="C381" s="58"/>
      <c r="D381" s="5"/>
      <c r="E381" s="85"/>
      <c r="F381" s="58"/>
      <c r="G381" s="58"/>
      <c r="H381" s="5"/>
      <c r="I381" s="85"/>
      <c r="J381" s="58"/>
      <c r="K381" s="58"/>
      <c r="L381" s="5"/>
      <c r="M381" s="85"/>
      <c r="N381" s="181"/>
      <c r="O381" s="25"/>
      <c r="P381" s="8"/>
      <c r="Q381" s="181"/>
      <c r="Y381" s="5"/>
    </row>
    <row r="382" spans="1:25" x14ac:dyDescent="0.25">
      <c r="A382" s="82"/>
      <c r="B382" s="58"/>
      <c r="C382" s="58"/>
      <c r="D382" s="5"/>
      <c r="E382" s="85"/>
      <c r="F382" s="58"/>
      <c r="G382" s="58"/>
      <c r="H382" s="5"/>
      <c r="I382" s="85"/>
      <c r="J382" s="58"/>
      <c r="K382" s="58"/>
      <c r="L382" s="5"/>
      <c r="M382" s="85"/>
      <c r="N382" s="181"/>
      <c r="O382" s="25"/>
      <c r="P382" s="8"/>
      <c r="Q382" s="181"/>
      <c r="Y382" s="5"/>
    </row>
    <row r="383" spans="1:25" x14ac:dyDescent="0.25">
      <c r="A383" s="82"/>
      <c r="B383" s="58"/>
      <c r="C383" s="58"/>
      <c r="D383" s="5"/>
      <c r="E383" s="85"/>
      <c r="F383" s="58"/>
      <c r="G383" s="58"/>
      <c r="H383" s="5"/>
      <c r="I383" s="85"/>
      <c r="J383" s="58"/>
      <c r="K383" s="58"/>
      <c r="L383" s="5"/>
      <c r="M383" s="85"/>
      <c r="N383" s="181"/>
      <c r="O383" s="25"/>
      <c r="P383" s="8"/>
      <c r="Q383" s="181"/>
      <c r="Y383" s="5"/>
    </row>
    <row r="384" spans="1:25" x14ac:dyDescent="0.25">
      <c r="A384" s="82"/>
      <c r="B384" s="58"/>
      <c r="C384" s="58"/>
      <c r="D384" s="5"/>
      <c r="E384" s="85"/>
      <c r="F384" s="58"/>
      <c r="G384" s="58"/>
      <c r="H384" s="5"/>
      <c r="I384" s="85"/>
      <c r="J384" s="58"/>
      <c r="K384" s="58"/>
      <c r="L384" s="5"/>
      <c r="M384" s="85"/>
      <c r="N384" s="181"/>
      <c r="O384" s="25"/>
      <c r="P384" s="8"/>
      <c r="Q384" s="181"/>
      <c r="Y384" s="5"/>
    </row>
    <row r="385" spans="1:25" x14ac:dyDescent="0.25">
      <c r="A385" s="82"/>
      <c r="B385" s="58"/>
      <c r="C385" s="58"/>
      <c r="D385" s="5"/>
      <c r="E385" s="85"/>
      <c r="F385" s="58"/>
      <c r="G385" s="58"/>
      <c r="H385" s="5"/>
      <c r="I385" s="85"/>
      <c r="J385" s="58"/>
      <c r="K385" s="58"/>
      <c r="L385" s="5"/>
      <c r="M385" s="85"/>
      <c r="N385" s="181"/>
      <c r="O385" s="25"/>
      <c r="P385" s="8"/>
      <c r="Q385" s="181"/>
      <c r="Y385" s="5"/>
    </row>
    <row r="386" spans="1:25" x14ac:dyDescent="0.25">
      <c r="A386" s="82"/>
      <c r="B386" s="58"/>
      <c r="C386" s="58"/>
      <c r="D386" s="5"/>
      <c r="E386" s="85"/>
      <c r="F386" s="58"/>
      <c r="G386" s="58"/>
      <c r="H386" s="5"/>
      <c r="I386" s="85"/>
      <c r="J386" s="58"/>
      <c r="K386" s="58"/>
      <c r="L386" s="5"/>
      <c r="M386" s="85"/>
      <c r="N386" s="181"/>
      <c r="O386" s="25"/>
      <c r="P386" s="8"/>
      <c r="Q386" s="181"/>
      <c r="Y386" s="5"/>
    </row>
    <row r="387" spans="1:25" x14ac:dyDescent="0.25">
      <c r="A387" s="82"/>
      <c r="B387" s="58"/>
      <c r="C387" s="58"/>
      <c r="D387" s="5"/>
      <c r="E387" s="85"/>
      <c r="F387" s="58"/>
      <c r="G387" s="58"/>
      <c r="H387" s="5"/>
      <c r="I387" s="85"/>
      <c r="J387" s="58"/>
      <c r="K387" s="58"/>
      <c r="L387" s="5"/>
      <c r="M387" s="85"/>
      <c r="N387" s="181"/>
      <c r="O387" s="25"/>
      <c r="P387" s="8"/>
      <c r="Q387" s="181"/>
      <c r="Y387" s="5"/>
    </row>
    <row r="388" spans="1:25" x14ac:dyDescent="0.25">
      <c r="A388" s="82"/>
      <c r="B388" s="58"/>
      <c r="C388" s="58"/>
      <c r="D388" s="5"/>
      <c r="E388" s="85"/>
      <c r="F388" s="58"/>
      <c r="G388" s="58"/>
      <c r="H388" s="5"/>
      <c r="I388" s="85"/>
      <c r="J388" s="58"/>
      <c r="K388" s="58"/>
      <c r="L388" s="5"/>
      <c r="M388" s="85"/>
      <c r="N388" s="181"/>
      <c r="O388" s="25"/>
      <c r="P388" s="8"/>
      <c r="Q388" s="181"/>
      <c r="Y388" s="5"/>
    </row>
    <row r="389" spans="1:25" x14ac:dyDescent="0.25">
      <c r="A389" s="82"/>
      <c r="B389" s="58"/>
      <c r="C389" s="58"/>
      <c r="D389" s="5"/>
      <c r="E389" s="85"/>
      <c r="F389" s="58"/>
      <c r="G389" s="58"/>
      <c r="H389" s="5"/>
      <c r="I389" s="85"/>
      <c r="J389" s="58"/>
      <c r="K389" s="58"/>
      <c r="L389" s="5"/>
      <c r="M389" s="85"/>
      <c r="N389" s="181"/>
      <c r="O389" s="25"/>
      <c r="P389" s="8"/>
      <c r="Q389" s="181"/>
      <c r="Y389" s="5"/>
    </row>
    <row r="390" spans="1:25" x14ac:dyDescent="0.25">
      <c r="A390" s="82"/>
      <c r="B390" s="58"/>
      <c r="C390" s="58"/>
      <c r="D390" s="5"/>
      <c r="E390" s="85"/>
      <c r="F390" s="58"/>
      <c r="G390" s="58"/>
      <c r="H390" s="5"/>
      <c r="I390" s="85"/>
      <c r="J390" s="58"/>
      <c r="K390" s="58"/>
      <c r="L390" s="5"/>
      <c r="M390" s="85"/>
      <c r="N390" s="181"/>
      <c r="O390" s="25"/>
      <c r="P390" s="8"/>
      <c r="Q390" s="181"/>
      <c r="Y390" s="5"/>
    </row>
    <row r="391" spans="1:25" x14ac:dyDescent="0.25">
      <c r="A391" s="82"/>
      <c r="B391" s="58"/>
      <c r="C391" s="58"/>
      <c r="D391" s="5"/>
      <c r="E391" s="85"/>
      <c r="F391" s="58"/>
      <c r="G391" s="58"/>
      <c r="H391" s="5"/>
      <c r="I391" s="85"/>
      <c r="J391" s="58"/>
      <c r="K391" s="58"/>
      <c r="L391" s="5"/>
      <c r="M391" s="85"/>
      <c r="N391" s="181"/>
      <c r="O391" s="25"/>
      <c r="P391" s="8"/>
      <c r="Q391" s="181"/>
      <c r="Y391" s="5"/>
    </row>
    <row r="392" spans="1:25" x14ac:dyDescent="0.25">
      <c r="A392" s="82"/>
      <c r="B392" s="58"/>
      <c r="C392" s="58"/>
      <c r="D392" s="5"/>
      <c r="E392" s="85"/>
      <c r="F392" s="58"/>
      <c r="G392" s="58"/>
      <c r="H392" s="5"/>
      <c r="I392" s="85"/>
      <c r="J392" s="58"/>
      <c r="K392" s="58"/>
      <c r="L392" s="5"/>
      <c r="M392" s="85"/>
      <c r="N392" s="181"/>
      <c r="O392" s="25"/>
      <c r="P392" s="8"/>
      <c r="Q392" s="181"/>
      <c r="Y392" s="5"/>
    </row>
    <row r="393" spans="1:25" x14ac:dyDescent="0.25">
      <c r="A393" s="82"/>
      <c r="B393" s="58"/>
      <c r="C393" s="58"/>
      <c r="D393" s="5"/>
      <c r="E393" s="85"/>
      <c r="F393" s="58"/>
      <c r="G393" s="58"/>
      <c r="H393" s="5"/>
      <c r="I393" s="85"/>
      <c r="J393" s="58"/>
      <c r="K393" s="58"/>
      <c r="L393" s="5"/>
      <c r="M393" s="85"/>
      <c r="N393" s="181"/>
      <c r="O393" s="25"/>
      <c r="P393" s="8"/>
      <c r="Q393" s="181"/>
      <c r="Y393" s="5"/>
    </row>
    <row r="394" spans="1:25" x14ac:dyDescent="0.25">
      <c r="A394" s="82"/>
      <c r="B394" s="58"/>
      <c r="C394" s="58"/>
      <c r="D394" s="5"/>
      <c r="E394" s="85"/>
      <c r="F394" s="58"/>
      <c r="G394" s="58"/>
      <c r="H394" s="5"/>
      <c r="I394" s="85"/>
      <c r="J394" s="58"/>
      <c r="K394" s="58"/>
      <c r="L394" s="5"/>
      <c r="M394" s="85"/>
      <c r="N394" s="181"/>
      <c r="O394" s="25"/>
      <c r="P394" s="8"/>
      <c r="Q394" s="181"/>
      <c r="Y394" s="5"/>
    </row>
    <row r="395" spans="1:25" x14ac:dyDescent="0.25">
      <c r="A395" s="82"/>
      <c r="B395" s="58"/>
      <c r="C395" s="58"/>
      <c r="D395" s="5"/>
      <c r="E395" s="85"/>
      <c r="F395" s="58"/>
      <c r="G395" s="58"/>
      <c r="H395" s="5"/>
      <c r="I395" s="85"/>
      <c r="J395" s="58"/>
      <c r="K395" s="58"/>
      <c r="L395" s="5"/>
      <c r="M395" s="85"/>
      <c r="N395" s="181"/>
      <c r="O395" s="25"/>
      <c r="P395" s="8"/>
      <c r="Q395" s="181"/>
      <c r="Y395" s="5"/>
    </row>
    <row r="396" spans="1:25" x14ac:dyDescent="0.25">
      <c r="A396" s="82"/>
      <c r="B396" s="58"/>
      <c r="C396" s="58"/>
      <c r="D396" s="5"/>
      <c r="E396" s="85"/>
      <c r="F396" s="58"/>
      <c r="G396" s="58"/>
      <c r="H396" s="5"/>
      <c r="I396" s="85"/>
      <c r="J396" s="58"/>
      <c r="K396" s="58"/>
      <c r="L396" s="5"/>
      <c r="M396" s="85"/>
      <c r="N396" s="181"/>
      <c r="O396" s="25"/>
      <c r="P396" s="8"/>
      <c r="Q396" s="181"/>
      <c r="Y396" s="5"/>
    </row>
    <row r="397" spans="1:25" x14ac:dyDescent="0.25">
      <c r="A397" s="82"/>
      <c r="B397" s="58"/>
      <c r="C397" s="58"/>
      <c r="D397" s="5"/>
      <c r="E397" s="85"/>
      <c r="F397" s="58"/>
      <c r="G397" s="58"/>
      <c r="H397" s="5"/>
      <c r="I397" s="85"/>
      <c r="J397" s="58"/>
      <c r="K397" s="58"/>
      <c r="L397" s="5"/>
      <c r="M397" s="85"/>
      <c r="N397" s="181"/>
      <c r="O397" s="25"/>
      <c r="P397" s="8"/>
      <c r="Q397" s="181"/>
      <c r="Y397" s="5"/>
    </row>
    <row r="398" spans="1:25" x14ac:dyDescent="0.25">
      <c r="A398" s="82"/>
      <c r="B398" s="58"/>
      <c r="C398" s="58"/>
      <c r="D398" s="5"/>
      <c r="E398" s="85"/>
      <c r="F398" s="58"/>
      <c r="G398" s="58"/>
      <c r="H398" s="5"/>
      <c r="I398" s="85"/>
      <c r="J398" s="58"/>
      <c r="K398" s="58"/>
      <c r="L398" s="5"/>
      <c r="M398" s="85"/>
      <c r="N398" s="181"/>
      <c r="O398" s="25"/>
      <c r="P398" s="8"/>
      <c r="Q398" s="181"/>
      <c r="Y398" s="5"/>
    </row>
    <row r="399" spans="1:25" x14ac:dyDescent="0.25">
      <c r="A399" s="82"/>
      <c r="B399" s="58"/>
      <c r="C399" s="58"/>
      <c r="D399" s="5"/>
      <c r="E399" s="85"/>
      <c r="F399" s="58"/>
      <c r="G399" s="58"/>
      <c r="H399" s="5"/>
      <c r="I399" s="85"/>
      <c r="J399" s="58"/>
      <c r="K399" s="58"/>
      <c r="L399" s="5"/>
      <c r="M399" s="85"/>
      <c r="N399" s="181"/>
      <c r="O399" s="25"/>
      <c r="P399" s="8"/>
      <c r="Q399" s="181"/>
      <c r="Y399" s="5"/>
    </row>
    <row r="400" spans="1:25" x14ac:dyDescent="0.25">
      <c r="A400" s="82"/>
      <c r="B400" s="58"/>
      <c r="C400" s="58"/>
      <c r="D400" s="5"/>
      <c r="E400" s="85"/>
      <c r="F400" s="58"/>
      <c r="G400" s="58"/>
      <c r="H400" s="5"/>
      <c r="I400" s="85"/>
      <c r="J400" s="58"/>
      <c r="K400" s="58"/>
      <c r="L400" s="5"/>
      <c r="M400" s="85"/>
      <c r="N400" s="181"/>
      <c r="O400" s="25"/>
      <c r="P400" s="8"/>
      <c r="Q400" s="181"/>
      <c r="Y400" s="5"/>
    </row>
    <row r="401" spans="1:25" x14ac:dyDescent="0.25">
      <c r="A401" s="82"/>
      <c r="B401" s="58"/>
      <c r="C401" s="58"/>
      <c r="D401" s="5"/>
      <c r="E401" s="85"/>
      <c r="F401" s="58"/>
      <c r="G401" s="58"/>
      <c r="H401" s="5"/>
      <c r="I401" s="85"/>
      <c r="J401" s="58"/>
      <c r="K401" s="58"/>
      <c r="L401" s="5"/>
      <c r="M401" s="85"/>
      <c r="N401" s="181"/>
      <c r="O401" s="25"/>
      <c r="P401" s="8"/>
      <c r="Q401" s="181"/>
      <c r="Y401" s="5"/>
    </row>
    <row r="402" spans="1:25" x14ac:dyDescent="0.25">
      <c r="A402" s="82"/>
      <c r="B402" s="58"/>
      <c r="C402" s="58"/>
      <c r="D402" s="5"/>
      <c r="E402" s="85"/>
      <c r="F402" s="58"/>
      <c r="G402" s="58"/>
      <c r="H402" s="5"/>
      <c r="I402" s="85"/>
      <c r="J402" s="58"/>
      <c r="K402" s="58"/>
      <c r="L402" s="5"/>
      <c r="M402" s="85"/>
      <c r="N402" s="181"/>
      <c r="O402" s="25"/>
      <c r="P402" s="8"/>
      <c r="Q402" s="181"/>
      <c r="Y402" s="5"/>
    </row>
    <row r="403" spans="1:25" x14ac:dyDescent="0.25">
      <c r="A403" s="82"/>
      <c r="B403" s="58"/>
      <c r="C403" s="58"/>
      <c r="D403" s="5"/>
      <c r="E403" s="85"/>
      <c r="F403" s="58"/>
      <c r="G403" s="58"/>
      <c r="H403" s="5"/>
      <c r="I403" s="85"/>
      <c r="J403" s="58"/>
      <c r="K403" s="58"/>
      <c r="L403" s="5"/>
      <c r="M403" s="85"/>
      <c r="N403" s="181"/>
      <c r="O403" s="25"/>
      <c r="P403" s="8"/>
      <c r="Q403" s="181"/>
      <c r="Y403" s="5"/>
    </row>
    <row r="404" spans="1:25" x14ac:dyDescent="0.25">
      <c r="A404" s="82"/>
      <c r="B404" s="58"/>
      <c r="C404" s="58"/>
      <c r="D404" s="5"/>
      <c r="E404" s="85"/>
      <c r="F404" s="58"/>
      <c r="G404" s="58"/>
      <c r="H404" s="5"/>
      <c r="I404" s="85"/>
      <c r="J404" s="58"/>
      <c r="K404" s="58"/>
      <c r="L404" s="5"/>
      <c r="M404" s="85"/>
      <c r="N404" s="181"/>
      <c r="O404" s="25"/>
      <c r="P404" s="8"/>
      <c r="Q404" s="181"/>
      <c r="Y404" s="5"/>
    </row>
    <row r="405" spans="1:25" x14ac:dyDescent="0.25">
      <c r="A405" s="82"/>
      <c r="B405" s="58"/>
      <c r="C405" s="58"/>
      <c r="D405" s="5"/>
      <c r="E405" s="85"/>
      <c r="F405" s="58"/>
      <c r="G405" s="58"/>
      <c r="H405" s="5"/>
      <c r="I405" s="85"/>
      <c r="J405" s="58"/>
      <c r="K405" s="58"/>
      <c r="L405" s="5"/>
      <c r="M405" s="85"/>
      <c r="N405" s="181"/>
      <c r="O405" s="25"/>
      <c r="P405" s="8"/>
      <c r="Q405" s="181"/>
      <c r="Y405" s="5"/>
    </row>
    <row r="406" spans="1:25" x14ac:dyDescent="0.25">
      <c r="A406" s="82"/>
      <c r="B406" s="58"/>
      <c r="C406" s="58"/>
      <c r="D406" s="5"/>
      <c r="E406" s="85"/>
      <c r="F406" s="58"/>
      <c r="G406" s="58"/>
      <c r="H406" s="5"/>
      <c r="I406" s="85"/>
      <c r="J406" s="58"/>
      <c r="K406" s="58"/>
      <c r="L406" s="5"/>
      <c r="M406" s="85"/>
      <c r="N406" s="181"/>
      <c r="O406" s="25"/>
      <c r="P406" s="8"/>
      <c r="Q406" s="181"/>
      <c r="Y406" s="5"/>
    </row>
    <row r="407" spans="1:25" x14ac:dyDescent="0.25">
      <c r="A407" s="82"/>
      <c r="B407" s="58"/>
      <c r="C407" s="58"/>
      <c r="D407" s="5"/>
      <c r="E407" s="85"/>
      <c r="F407" s="58"/>
      <c r="G407" s="58"/>
      <c r="H407" s="5"/>
      <c r="I407" s="85"/>
      <c r="J407" s="58"/>
      <c r="K407" s="58"/>
      <c r="L407" s="5"/>
      <c r="M407" s="85"/>
      <c r="N407" s="181"/>
      <c r="O407" s="25"/>
      <c r="P407" s="8"/>
      <c r="Q407" s="181"/>
      <c r="Y407" s="5"/>
    </row>
    <row r="408" spans="1:25" x14ac:dyDescent="0.25">
      <c r="A408" s="82"/>
      <c r="B408" s="58"/>
      <c r="C408" s="58"/>
      <c r="D408" s="5"/>
      <c r="E408" s="85"/>
      <c r="F408" s="58"/>
      <c r="G408" s="58"/>
      <c r="H408" s="5"/>
      <c r="I408" s="85"/>
      <c r="J408" s="58"/>
      <c r="K408" s="58"/>
      <c r="L408" s="5"/>
      <c r="M408" s="85"/>
      <c r="N408" s="181"/>
      <c r="O408" s="25"/>
      <c r="P408" s="8"/>
      <c r="Q408" s="181"/>
      <c r="Y408" s="5"/>
    </row>
    <row r="409" spans="1:25" x14ac:dyDescent="0.25">
      <c r="A409" s="82"/>
      <c r="B409" s="58"/>
      <c r="C409" s="58"/>
      <c r="D409" s="5"/>
      <c r="E409" s="85"/>
      <c r="F409" s="58"/>
      <c r="G409" s="58"/>
      <c r="H409" s="5"/>
      <c r="I409" s="85"/>
      <c r="J409" s="58"/>
      <c r="K409" s="58"/>
      <c r="L409" s="5"/>
      <c r="M409" s="85"/>
      <c r="N409" s="181"/>
      <c r="O409" s="25"/>
      <c r="P409" s="8"/>
      <c r="Q409" s="181"/>
      <c r="Y409" s="5"/>
    </row>
    <row r="410" spans="1:25" x14ac:dyDescent="0.25">
      <c r="A410" s="82"/>
      <c r="B410" s="58"/>
      <c r="C410" s="58"/>
      <c r="D410" s="5"/>
      <c r="E410" s="85"/>
      <c r="F410" s="58"/>
      <c r="G410" s="58"/>
      <c r="H410" s="5"/>
      <c r="I410" s="85"/>
      <c r="J410" s="58"/>
      <c r="K410" s="58"/>
      <c r="L410" s="5"/>
      <c r="M410" s="85"/>
      <c r="N410" s="181"/>
      <c r="O410" s="25"/>
      <c r="P410" s="8"/>
      <c r="Q410" s="181"/>
      <c r="Y410" s="5"/>
    </row>
    <row r="411" spans="1:25" x14ac:dyDescent="0.25">
      <c r="A411" s="82"/>
      <c r="B411" s="58"/>
      <c r="C411" s="58"/>
      <c r="D411" s="5"/>
      <c r="E411" s="85"/>
      <c r="F411" s="58"/>
      <c r="G411" s="58"/>
      <c r="H411" s="5"/>
      <c r="I411" s="85"/>
      <c r="J411" s="58"/>
      <c r="K411" s="58"/>
      <c r="L411" s="5"/>
      <c r="M411" s="85"/>
      <c r="N411" s="181"/>
      <c r="O411" s="25"/>
      <c r="P411" s="8"/>
      <c r="Q411" s="181"/>
      <c r="Y411" s="5"/>
    </row>
    <row r="412" spans="1:25" x14ac:dyDescent="0.25">
      <c r="A412" s="82"/>
      <c r="B412" s="58"/>
      <c r="C412" s="58"/>
      <c r="D412" s="5"/>
      <c r="E412" s="85"/>
      <c r="F412" s="58"/>
      <c r="G412" s="58"/>
      <c r="H412" s="5"/>
      <c r="I412" s="85"/>
      <c r="J412" s="58"/>
      <c r="K412" s="58"/>
      <c r="L412" s="5"/>
      <c r="M412" s="85"/>
      <c r="N412" s="181"/>
      <c r="O412" s="25"/>
      <c r="P412" s="8"/>
      <c r="Q412" s="181"/>
      <c r="Y412" s="5"/>
    </row>
    <row r="413" spans="1:25" x14ac:dyDescent="0.25">
      <c r="A413" s="82"/>
      <c r="B413" s="58"/>
      <c r="C413" s="58"/>
      <c r="D413" s="5"/>
      <c r="E413" s="85"/>
      <c r="F413" s="58"/>
      <c r="G413" s="58"/>
      <c r="H413" s="5"/>
      <c r="I413" s="85"/>
      <c r="J413" s="58"/>
      <c r="K413" s="58"/>
      <c r="L413" s="5"/>
      <c r="M413" s="85"/>
      <c r="N413" s="181"/>
      <c r="O413" s="25"/>
      <c r="P413" s="8"/>
      <c r="Q413" s="181"/>
      <c r="Y413" s="5"/>
    </row>
    <row r="414" spans="1:25" x14ac:dyDescent="0.25">
      <c r="A414" s="82"/>
      <c r="B414" s="58"/>
      <c r="C414" s="58"/>
      <c r="D414" s="5"/>
      <c r="E414" s="85"/>
      <c r="F414" s="58"/>
      <c r="G414" s="58"/>
      <c r="H414" s="5"/>
      <c r="I414" s="85"/>
      <c r="J414" s="58"/>
      <c r="K414" s="58"/>
      <c r="L414" s="5"/>
      <c r="M414" s="85"/>
      <c r="N414" s="181"/>
      <c r="O414" s="25"/>
      <c r="P414" s="8"/>
      <c r="Q414" s="181"/>
      <c r="Y414" s="5"/>
    </row>
    <row r="415" spans="1:25" x14ac:dyDescent="0.25">
      <c r="A415" s="82"/>
      <c r="B415" s="58"/>
      <c r="C415" s="58"/>
      <c r="D415" s="5"/>
      <c r="E415" s="85"/>
      <c r="F415" s="58"/>
      <c r="G415" s="58"/>
      <c r="H415" s="5"/>
      <c r="I415" s="85"/>
      <c r="J415" s="58"/>
      <c r="K415" s="58"/>
      <c r="L415" s="5"/>
      <c r="M415" s="85"/>
      <c r="N415" s="181"/>
      <c r="O415" s="25"/>
      <c r="P415" s="8"/>
      <c r="Q415" s="181"/>
      <c r="Y415" s="5"/>
    </row>
    <row r="416" spans="1:25" x14ac:dyDescent="0.25">
      <c r="A416" s="82"/>
      <c r="B416" s="58"/>
      <c r="C416" s="58"/>
      <c r="D416" s="5"/>
      <c r="E416" s="85"/>
      <c r="F416" s="58"/>
      <c r="G416" s="58"/>
      <c r="H416" s="5"/>
      <c r="I416" s="85"/>
      <c r="J416" s="58"/>
      <c r="K416" s="58"/>
      <c r="L416" s="5"/>
      <c r="M416" s="85"/>
      <c r="N416" s="181"/>
      <c r="O416" s="25"/>
      <c r="P416" s="8"/>
      <c r="Q416" s="181"/>
      <c r="Y416" s="5"/>
    </row>
    <row r="417" spans="1:25" x14ac:dyDescent="0.25">
      <c r="A417" s="82"/>
      <c r="B417" s="58"/>
      <c r="C417" s="58"/>
      <c r="D417" s="5"/>
      <c r="E417" s="85"/>
      <c r="F417" s="58"/>
      <c r="G417" s="58"/>
      <c r="H417" s="5"/>
      <c r="I417" s="85"/>
      <c r="J417" s="58"/>
      <c r="K417" s="58"/>
      <c r="L417" s="5"/>
      <c r="M417" s="85"/>
      <c r="N417" s="181"/>
      <c r="O417" s="25"/>
      <c r="P417" s="8"/>
      <c r="Q417" s="181"/>
      <c r="Y417" s="5"/>
    </row>
    <row r="418" spans="1:25" x14ac:dyDescent="0.25">
      <c r="A418" s="82"/>
      <c r="B418" s="58"/>
      <c r="C418" s="58"/>
      <c r="D418" s="5"/>
      <c r="E418" s="85"/>
      <c r="F418" s="58"/>
      <c r="G418" s="58"/>
      <c r="H418" s="5"/>
      <c r="I418" s="85"/>
      <c r="J418" s="58"/>
      <c r="K418" s="58"/>
      <c r="L418" s="5"/>
      <c r="M418" s="85"/>
      <c r="N418" s="181"/>
      <c r="O418" s="25"/>
      <c r="P418" s="8"/>
      <c r="Q418" s="181"/>
      <c r="Y418" s="5"/>
    </row>
    <row r="419" spans="1:25" x14ac:dyDescent="0.25">
      <c r="A419" s="82"/>
      <c r="B419" s="58"/>
      <c r="C419" s="58"/>
      <c r="D419" s="5"/>
      <c r="E419" s="85"/>
      <c r="F419" s="58"/>
      <c r="G419" s="58"/>
      <c r="H419" s="5"/>
      <c r="I419" s="85"/>
      <c r="J419" s="58"/>
      <c r="K419" s="58"/>
      <c r="L419" s="5"/>
      <c r="M419" s="85"/>
      <c r="N419" s="181"/>
      <c r="O419" s="25"/>
      <c r="P419" s="8"/>
      <c r="Q419" s="181"/>
      <c r="Y419" s="5"/>
    </row>
    <row r="420" spans="1:25" x14ac:dyDescent="0.25">
      <c r="A420" s="82"/>
      <c r="B420" s="58"/>
      <c r="C420" s="58"/>
      <c r="D420" s="5"/>
      <c r="E420" s="85"/>
      <c r="F420" s="58"/>
      <c r="G420" s="58"/>
      <c r="H420" s="5"/>
      <c r="I420" s="85"/>
      <c r="J420" s="58"/>
      <c r="K420" s="58"/>
      <c r="L420" s="5"/>
      <c r="M420" s="85"/>
      <c r="N420" s="181"/>
      <c r="O420" s="25"/>
      <c r="P420" s="8"/>
      <c r="Q420" s="181"/>
      <c r="Y420" s="5"/>
    </row>
    <row r="421" spans="1:25" x14ac:dyDescent="0.25">
      <c r="A421" s="82"/>
      <c r="B421" s="58"/>
      <c r="C421" s="58"/>
      <c r="D421" s="5"/>
      <c r="E421" s="85"/>
      <c r="F421" s="58"/>
      <c r="G421" s="58"/>
      <c r="H421" s="5"/>
      <c r="I421" s="85"/>
      <c r="J421" s="58"/>
      <c r="K421" s="58"/>
      <c r="L421" s="5"/>
      <c r="M421" s="85"/>
      <c r="N421" s="181"/>
      <c r="O421" s="25"/>
      <c r="P421" s="8"/>
      <c r="Q421" s="181"/>
      <c r="Y421" s="5"/>
    </row>
    <row r="422" spans="1:25" x14ac:dyDescent="0.25">
      <c r="A422" s="82"/>
      <c r="B422" s="58"/>
      <c r="C422" s="58"/>
      <c r="D422" s="5"/>
      <c r="E422" s="85"/>
      <c r="F422" s="58"/>
      <c r="G422" s="58"/>
      <c r="H422" s="5"/>
      <c r="I422" s="85"/>
      <c r="J422" s="58"/>
      <c r="K422" s="58"/>
      <c r="L422" s="5"/>
      <c r="M422" s="85"/>
      <c r="N422" s="181"/>
      <c r="O422" s="25"/>
      <c r="P422" s="8"/>
      <c r="Q422" s="181"/>
      <c r="Y422" s="5"/>
    </row>
    <row r="423" spans="1:25" x14ac:dyDescent="0.25">
      <c r="A423" s="82"/>
      <c r="B423" s="58"/>
      <c r="C423" s="58"/>
      <c r="D423" s="5"/>
      <c r="E423" s="85"/>
      <c r="F423" s="58"/>
      <c r="G423" s="58"/>
      <c r="H423" s="5"/>
      <c r="I423" s="85"/>
      <c r="J423" s="58"/>
      <c r="K423" s="58"/>
      <c r="L423" s="5"/>
      <c r="M423" s="85"/>
      <c r="N423" s="181"/>
      <c r="O423" s="25"/>
      <c r="P423" s="8"/>
      <c r="Q423" s="181"/>
      <c r="Y423" s="5"/>
    </row>
    <row r="424" spans="1:25" x14ac:dyDescent="0.25">
      <c r="A424" s="82"/>
      <c r="B424" s="58"/>
      <c r="C424" s="58"/>
      <c r="D424" s="5"/>
      <c r="E424" s="85"/>
      <c r="F424" s="58"/>
      <c r="G424" s="58"/>
      <c r="H424" s="5"/>
      <c r="I424" s="85"/>
      <c r="J424" s="58"/>
      <c r="K424" s="58"/>
      <c r="L424" s="5"/>
      <c r="M424" s="85"/>
      <c r="N424" s="181"/>
      <c r="O424" s="25"/>
      <c r="P424" s="8"/>
      <c r="Q424" s="181"/>
      <c r="Y424" s="5"/>
    </row>
    <row r="425" spans="1:25" x14ac:dyDescent="0.25">
      <c r="A425" s="82"/>
      <c r="B425" s="58"/>
      <c r="C425" s="58"/>
      <c r="D425" s="5"/>
      <c r="E425" s="85"/>
      <c r="F425" s="58"/>
      <c r="G425" s="58"/>
      <c r="H425" s="5"/>
      <c r="I425" s="85"/>
      <c r="J425" s="58"/>
      <c r="K425" s="58"/>
      <c r="L425" s="5"/>
      <c r="M425" s="85"/>
      <c r="N425" s="181"/>
      <c r="O425" s="25"/>
      <c r="P425" s="8"/>
      <c r="Q425" s="181"/>
      <c r="Y425" s="5"/>
    </row>
    <row r="426" spans="1:25" x14ac:dyDescent="0.25">
      <c r="A426" s="82"/>
      <c r="B426" s="58"/>
      <c r="C426" s="58"/>
      <c r="D426" s="5"/>
      <c r="E426" s="85"/>
      <c r="F426" s="58"/>
      <c r="G426" s="58"/>
      <c r="H426" s="5"/>
      <c r="I426" s="85"/>
      <c r="J426" s="58"/>
      <c r="K426" s="58"/>
      <c r="L426" s="5"/>
      <c r="M426" s="85"/>
      <c r="N426" s="181"/>
      <c r="O426" s="25"/>
      <c r="P426" s="8"/>
      <c r="Q426" s="181"/>
      <c r="Y426" s="5"/>
    </row>
    <row r="427" spans="1:25" x14ac:dyDescent="0.25">
      <c r="A427" s="82"/>
      <c r="B427" s="58"/>
      <c r="C427" s="58"/>
      <c r="D427" s="5"/>
      <c r="E427" s="85"/>
      <c r="F427" s="58"/>
      <c r="G427" s="58"/>
      <c r="H427" s="5"/>
      <c r="I427" s="85"/>
      <c r="J427" s="58"/>
      <c r="K427" s="58"/>
      <c r="L427" s="5"/>
      <c r="M427" s="85"/>
      <c r="N427" s="181"/>
      <c r="O427" s="25"/>
      <c r="P427" s="8"/>
      <c r="Q427" s="181"/>
      <c r="Y427" s="5"/>
    </row>
    <row r="428" spans="1:25" x14ac:dyDescent="0.25">
      <c r="A428" s="82"/>
      <c r="B428" s="58"/>
      <c r="C428" s="58"/>
      <c r="D428" s="5"/>
      <c r="E428" s="85"/>
      <c r="F428" s="58"/>
      <c r="G428" s="58"/>
      <c r="H428" s="5"/>
      <c r="I428" s="85"/>
      <c r="J428" s="58"/>
      <c r="K428" s="58"/>
      <c r="L428" s="5"/>
      <c r="M428" s="85"/>
      <c r="N428" s="181"/>
      <c r="O428" s="25"/>
      <c r="P428" s="8"/>
      <c r="Q428" s="181"/>
      <c r="Y428" s="5"/>
    </row>
    <row r="429" spans="1:25" x14ac:dyDescent="0.25">
      <c r="A429" s="82"/>
      <c r="B429" s="58"/>
      <c r="C429" s="58"/>
      <c r="D429" s="5"/>
      <c r="E429" s="85"/>
      <c r="F429" s="58"/>
      <c r="G429" s="58"/>
      <c r="H429" s="5"/>
      <c r="I429" s="85"/>
      <c r="J429" s="58"/>
      <c r="K429" s="58"/>
      <c r="L429" s="5"/>
      <c r="M429" s="85"/>
      <c r="N429" s="181"/>
      <c r="O429" s="25"/>
      <c r="P429" s="8"/>
      <c r="Q429" s="181"/>
      <c r="Y429" s="5"/>
    </row>
    <row r="430" spans="1:25" x14ac:dyDescent="0.25">
      <c r="A430" s="82"/>
      <c r="B430" s="58"/>
      <c r="C430" s="58"/>
      <c r="D430" s="5"/>
      <c r="E430" s="85"/>
      <c r="F430" s="58"/>
      <c r="G430" s="58"/>
      <c r="H430" s="5"/>
      <c r="I430" s="85"/>
      <c r="J430" s="58"/>
      <c r="K430" s="58"/>
      <c r="L430" s="5"/>
      <c r="M430" s="85"/>
      <c r="N430" s="181"/>
      <c r="O430" s="25"/>
      <c r="P430" s="8"/>
      <c r="Q430" s="181"/>
      <c r="Y430" s="5"/>
    </row>
    <row r="431" spans="1:25" x14ac:dyDescent="0.25">
      <c r="A431" s="82"/>
      <c r="B431" s="58"/>
      <c r="C431" s="58"/>
      <c r="D431" s="5"/>
      <c r="E431" s="85"/>
      <c r="F431" s="58"/>
      <c r="G431" s="58"/>
      <c r="H431" s="5"/>
      <c r="I431" s="85"/>
      <c r="J431" s="58"/>
      <c r="K431" s="58"/>
      <c r="L431" s="5"/>
      <c r="M431" s="85"/>
      <c r="N431" s="181"/>
      <c r="O431" s="25"/>
      <c r="P431" s="8"/>
      <c r="Q431" s="181"/>
      <c r="Y431" s="5"/>
    </row>
    <row r="432" spans="1:25" x14ac:dyDescent="0.25">
      <c r="A432" s="82"/>
      <c r="B432" s="58"/>
      <c r="C432" s="58"/>
      <c r="D432" s="5"/>
      <c r="E432" s="85"/>
      <c r="F432" s="58"/>
      <c r="G432" s="58"/>
      <c r="H432" s="5"/>
      <c r="I432" s="85"/>
      <c r="J432" s="58"/>
      <c r="K432" s="58"/>
      <c r="L432" s="5"/>
      <c r="M432" s="85"/>
      <c r="N432" s="181"/>
      <c r="O432" s="25"/>
      <c r="P432" s="8"/>
      <c r="Q432" s="181"/>
      <c r="Y432" s="5"/>
    </row>
    <row r="433" spans="1:25" x14ac:dyDescent="0.25">
      <c r="A433" s="82"/>
      <c r="B433" s="58"/>
      <c r="C433" s="58"/>
      <c r="D433" s="5"/>
      <c r="E433" s="85"/>
      <c r="F433" s="58"/>
      <c r="G433" s="58"/>
      <c r="H433" s="5"/>
      <c r="I433" s="85"/>
      <c r="J433" s="58"/>
      <c r="K433" s="58"/>
      <c r="L433" s="5"/>
      <c r="M433" s="85"/>
      <c r="N433" s="181"/>
      <c r="O433" s="25"/>
      <c r="P433" s="8"/>
      <c r="Q433" s="181"/>
      <c r="Y433" s="5"/>
    </row>
    <row r="434" spans="1:25" x14ac:dyDescent="0.25">
      <c r="A434" s="82"/>
      <c r="B434" s="58"/>
      <c r="C434" s="58"/>
      <c r="D434" s="5"/>
      <c r="E434" s="85"/>
      <c r="F434" s="58"/>
      <c r="G434" s="58"/>
      <c r="H434" s="5"/>
      <c r="I434" s="85"/>
      <c r="J434" s="58"/>
      <c r="K434" s="58"/>
      <c r="L434" s="5"/>
      <c r="M434" s="85"/>
      <c r="N434" s="181"/>
      <c r="O434" s="25"/>
      <c r="P434" s="8"/>
      <c r="Q434" s="181"/>
      <c r="Y434" s="5"/>
    </row>
    <row r="435" spans="1:25" x14ac:dyDescent="0.25">
      <c r="A435" s="82"/>
      <c r="B435" s="58"/>
      <c r="C435" s="58"/>
      <c r="D435" s="5"/>
      <c r="E435" s="85"/>
      <c r="F435" s="58"/>
      <c r="G435" s="58"/>
      <c r="H435" s="5"/>
      <c r="I435" s="85"/>
      <c r="J435" s="58"/>
      <c r="K435" s="58"/>
      <c r="L435" s="5"/>
      <c r="M435" s="85"/>
      <c r="N435" s="181"/>
      <c r="O435" s="25"/>
      <c r="P435" s="8"/>
      <c r="Q435" s="181"/>
      <c r="Y435" s="5"/>
    </row>
    <row r="436" spans="1:25" x14ac:dyDescent="0.25">
      <c r="A436" s="82"/>
      <c r="B436" s="58"/>
      <c r="C436" s="58"/>
      <c r="D436" s="5"/>
      <c r="E436" s="85"/>
      <c r="F436" s="58"/>
      <c r="G436" s="58"/>
      <c r="H436" s="5"/>
      <c r="I436" s="85"/>
      <c r="J436" s="58"/>
      <c r="K436" s="58"/>
      <c r="L436" s="5"/>
      <c r="M436" s="85"/>
      <c r="N436" s="181"/>
      <c r="O436" s="25"/>
      <c r="P436" s="8"/>
      <c r="Q436" s="181"/>
      <c r="Y436" s="5"/>
    </row>
    <row r="437" spans="1:25" x14ac:dyDescent="0.25">
      <c r="A437" s="82"/>
      <c r="B437" s="58"/>
      <c r="C437" s="58"/>
      <c r="D437" s="5"/>
      <c r="E437" s="85"/>
      <c r="F437" s="58"/>
      <c r="G437" s="58"/>
      <c r="H437" s="5"/>
      <c r="I437" s="85"/>
      <c r="J437" s="58"/>
      <c r="K437" s="58"/>
      <c r="L437" s="5"/>
      <c r="M437" s="85"/>
      <c r="N437" s="181"/>
      <c r="O437" s="25"/>
      <c r="P437" s="8"/>
      <c r="Q437" s="181"/>
      <c r="Y437" s="5"/>
    </row>
    <row r="438" spans="1:25" x14ac:dyDescent="0.25">
      <c r="A438" s="82"/>
      <c r="B438" s="58"/>
      <c r="C438" s="58"/>
      <c r="D438" s="5"/>
      <c r="E438" s="85"/>
      <c r="F438" s="58"/>
      <c r="G438" s="58"/>
      <c r="H438" s="5"/>
      <c r="I438" s="85"/>
      <c r="J438" s="58"/>
      <c r="K438" s="58"/>
      <c r="L438" s="5"/>
      <c r="M438" s="85"/>
      <c r="N438" s="181"/>
      <c r="O438" s="25"/>
      <c r="P438" s="8"/>
      <c r="Q438" s="181"/>
      <c r="Y438" s="5"/>
    </row>
    <row r="439" spans="1:25" x14ac:dyDescent="0.25">
      <c r="A439" s="82"/>
      <c r="B439" s="58"/>
      <c r="C439" s="58"/>
      <c r="D439" s="5"/>
      <c r="E439" s="85"/>
      <c r="F439" s="58"/>
      <c r="G439" s="58"/>
      <c r="H439" s="5"/>
      <c r="I439" s="85"/>
      <c r="J439" s="58"/>
      <c r="K439" s="58"/>
      <c r="L439" s="5"/>
      <c r="M439" s="85"/>
      <c r="N439" s="181"/>
      <c r="O439" s="25"/>
      <c r="P439" s="8"/>
      <c r="Q439" s="181"/>
      <c r="Y439" s="5"/>
    </row>
    <row r="440" spans="1:25" x14ac:dyDescent="0.25">
      <c r="A440" s="82"/>
      <c r="B440" s="58"/>
      <c r="C440" s="58"/>
      <c r="D440" s="5"/>
      <c r="E440" s="85"/>
      <c r="F440" s="58"/>
      <c r="G440" s="58"/>
      <c r="H440" s="5"/>
      <c r="I440" s="85"/>
      <c r="J440" s="58"/>
      <c r="K440" s="58"/>
      <c r="L440" s="5"/>
      <c r="M440" s="85"/>
      <c r="N440" s="181"/>
      <c r="O440" s="25"/>
      <c r="P440" s="8"/>
      <c r="Q440" s="181"/>
      <c r="Y440" s="5"/>
    </row>
    <row r="441" spans="1:25" x14ac:dyDescent="0.25">
      <c r="A441" s="82"/>
      <c r="B441" s="58"/>
      <c r="C441" s="58"/>
      <c r="D441" s="5"/>
      <c r="E441" s="85"/>
      <c r="F441" s="58"/>
      <c r="G441" s="58"/>
      <c r="H441" s="5"/>
      <c r="I441" s="85"/>
      <c r="J441" s="58"/>
      <c r="K441" s="58"/>
      <c r="L441" s="5"/>
      <c r="M441" s="85"/>
      <c r="N441" s="181"/>
      <c r="O441" s="25"/>
      <c r="P441" s="8"/>
      <c r="Q441" s="181"/>
      <c r="Y441" s="5"/>
    </row>
    <row r="442" spans="1:25" x14ac:dyDescent="0.25">
      <c r="A442" s="82"/>
      <c r="B442" s="58"/>
      <c r="C442" s="58"/>
      <c r="D442" s="5"/>
      <c r="E442" s="85"/>
      <c r="F442" s="58"/>
      <c r="G442" s="58"/>
      <c r="H442" s="5"/>
      <c r="I442" s="85"/>
      <c r="J442" s="58"/>
      <c r="K442" s="58"/>
      <c r="L442" s="5"/>
      <c r="M442" s="85"/>
      <c r="N442" s="181"/>
      <c r="O442" s="25"/>
      <c r="P442" s="8"/>
      <c r="Q442" s="181"/>
      <c r="Y442" s="5"/>
    </row>
    <row r="443" spans="1:25" x14ac:dyDescent="0.25">
      <c r="A443" s="82"/>
      <c r="B443" s="58"/>
      <c r="C443" s="58"/>
      <c r="D443" s="5"/>
      <c r="E443" s="85"/>
      <c r="F443" s="58"/>
      <c r="G443" s="58"/>
      <c r="H443" s="5"/>
      <c r="I443" s="85"/>
      <c r="J443" s="58"/>
      <c r="K443" s="58"/>
      <c r="L443" s="5"/>
      <c r="M443" s="85"/>
      <c r="N443" s="181"/>
      <c r="O443" s="25"/>
      <c r="P443" s="8"/>
      <c r="Q443" s="181"/>
      <c r="Y443" s="5"/>
    </row>
    <row r="444" spans="1:25" x14ac:dyDescent="0.25">
      <c r="A444" s="82"/>
      <c r="B444" s="58"/>
      <c r="C444" s="58"/>
      <c r="D444" s="5"/>
      <c r="E444" s="85"/>
      <c r="F444" s="58"/>
      <c r="G444" s="58"/>
      <c r="H444" s="5"/>
      <c r="I444" s="85"/>
      <c r="J444" s="58"/>
      <c r="K444" s="58"/>
      <c r="L444" s="5"/>
      <c r="M444" s="85"/>
      <c r="N444" s="181"/>
      <c r="O444" s="25"/>
      <c r="P444" s="8"/>
      <c r="Q444" s="181"/>
      <c r="Y444" s="5"/>
    </row>
    <row r="445" spans="1:25" x14ac:dyDescent="0.25">
      <c r="A445" s="82"/>
      <c r="B445" s="58"/>
      <c r="C445" s="58"/>
      <c r="D445" s="5"/>
      <c r="E445" s="85"/>
      <c r="F445" s="58"/>
      <c r="G445" s="58"/>
      <c r="H445" s="5"/>
      <c r="I445" s="85"/>
      <c r="J445" s="58"/>
      <c r="K445" s="58"/>
      <c r="L445" s="5"/>
      <c r="M445" s="85"/>
      <c r="N445" s="181"/>
      <c r="O445" s="25"/>
      <c r="P445" s="8"/>
      <c r="Q445" s="181"/>
      <c r="Y445" s="5"/>
    </row>
    <row r="446" spans="1:25" x14ac:dyDescent="0.25">
      <c r="A446" s="82"/>
      <c r="B446" s="58"/>
      <c r="C446" s="58"/>
      <c r="D446" s="5"/>
      <c r="E446" s="85"/>
      <c r="F446" s="58"/>
      <c r="G446" s="58"/>
      <c r="H446" s="5"/>
      <c r="I446" s="85"/>
      <c r="J446" s="58"/>
      <c r="K446" s="58"/>
      <c r="L446" s="5"/>
      <c r="M446" s="85"/>
      <c r="N446" s="181"/>
      <c r="O446" s="25"/>
      <c r="P446" s="8"/>
      <c r="Q446" s="181"/>
      <c r="Y446" s="5"/>
    </row>
    <row r="447" spans="1:25" x14ac:dyDescent="0.25">
      <c r="A447" s="82"/>
      <c r="B447" s="58"/>
      <c r="C447" s="58"/>
      <c r="D447" s="5"/>
      <c r="E447" s="85"/>
      <c r="F447" s="58"/>
      <c r="G447" s="58"/>
      <c r="H447" s="5"/>
      <c r="I447" s="85"/>
      <c r="J447" s="58"/>
      <c r="K447" s="58"/>
      <c r="L447" s="5"/>
      <c r="M447" s="85"/>
      <c r="N447" s="181"/>
      <c r="O447" s="25"/>
      <c r="P447" s="8"/>
      <c r="Q447" s="181"/>
      <c r="Y447" s="5"/>
    </row>
    <row r="448" spans="1:25" x14ac:dyDescent="0.25">
      <c r="A448" s="82"/>
      <c r="B448" s="58"/>
      <c r="C448" s="58"/>
      <c r="D448" s="5"/>
      <c r="E448" s="85"/>
      <c r="F448" s="58"/>
      <c r="G448" s="58"/>
      <c r="H448" s="5"/>
      <c r="I448" s="85"/>
      <c r="J448" s="58"/>
      <c r="K448" s="58"/>
      <c r="L448" s="5"/>
      <c r="M448" s="85"/>
      <c r="N448" s="181"/>
      <c r="O448" s="25"/>
      <c r="P448" s="8"/>
      <c r="Q448" s="181"/>
      <c r="Y448" s="5"/>
    </row>
    <row r="449" spans="1:25" x14ac:dyDescent="0.25">
      <c r="A449" s="82"/>
      <c r="B449" s="58"/>
      <c r="C449" s="58"/>
      <c r="D449" s="5"/>
      <c r="E449" s="85"/>
      <c r="F449" s="58"/>
      <c r="G449" s="58"/>
      <c r="H449" s="5"/>
      <c r="I449" s="85"/>
      <c r="J449" s="58"/>
      <c r="K449" s="58"/>
      <c r="L449" s="5"/>
      <c r="M449" s="85"/>
      <c r="N449" s="181"/>
      <c r="O449" s="25"/>
      <c r="P449" s="8"/>
      <c r="Q449" s="181"/>
      <c r="Y449" s="5"/>
    </row>
    <row r="450" spans="1:25" x14ac:dyDescent="0.25">
      <c r="A450" s="82"/>
      <c r="B450" s="58"/>
      <c r="C450" s="58"/>
      <c r="D450" s="5"/>
      <c r="E450" s="85"/>
      <c r="F450" s="58"/>
      <c r="G450" s="58"/>
      <c r="H450" s="5"/>
      <c r="I450" s="85"/>
      <c r="J450" s="58"/>
      <c r="K450" s="58"/>
      <c r="L450" s="5"/>
      <c r="M450" s="85"/>
      <c r="N450" s="181"/>
      <c r="O450" s="25"/>
      <c r="P450" s="8"/>
      <c r="Q450" s="181"/>
      <c r="Y450" s="5"/>
    </row>
    <row r="451" spans="1:25" x14ac:dyDescent="0.25">
      <c r="A451" s="82"/>
      <c r="B451" s="58"/>
      <c r="C451" s="58"/>
      <c r="D451" s="5"/>
      <c r="E451" s="85"/>
      <c r="F451" s="58"/>
      <c r="G451" s="58"/>
      <c r="H451" s="5"/>
      <c r="I451" s="85"/>
      <c r="J451" s="58"/>
      <c r="K451" s="58"/>
      <c r="L451" s="5"/>
      <c r="M451" s="85"/>
      <c r="N451" s="181"/>
      <c r="O451" s="25"/>
      <c r="P451" s="8"/>
      <c r="Q451" s="181"/>
      <c r="Y451" s="5"/>
    </row>
    <row r="452" spans="1:25" x14ac:dyDescent="0.25">
      <c r="A452" s="82"/>
      <c r="B452" s="58"/>
      <c r="C452" s="58"/>
      <c r="D452" s="5"/>
      <c r="E452" s="85"/>
      <c r="F452" s="58"/>
      <c r="G452" s="58"/>
      <c r="H452" s="5"/>
      <c r="I452" s="85"/>
      <c r="J452" s="58"/>
      <c r="K452" s="58"/>
      <c r="L452" s="5"/>
      <c r="M452" s="85"/>
      <c r="N452" s="181"/>
      <c r="O452" s="25"/>
      <c r="P452" s="8"/>
      <c r="Q452" s="181"/>
      <c r="Y452" s="5"/>
    </row>
    <row r="453" spans="1:25" x14ac:dyDescent="0.25">
      <c r="A453" s="82"/>
      <c r="B453" s="58"/>
      <c r="C453" s="58"/>
      <c r="D453" s="5"/>
      <c r="E453" s="85"/>
      <c r="F453" s="58"/>
      <c r="G453" s="58"/>
      <c r="H453" s="5"/>
      <c r="I453" s="85"/>
      <c r="J453" s="58"/>
      <c r="K453" s="58"/>
      <c r="L453" s="5"/>
      <c r="M453" s="85"/>
      <c r="N453" s="181"/>
      <c r="O453" s="25"/>
      <c r="P453" s="8"/>
      <c r="Q453" s="181"/>
      <c r="Y453" s="5"/>
    </row>
    <row r="454" spans="1:25" x14ac:dyDescent="0.25">
      <c r="A454" s="82"/>
      <c r="B454" s="58"/>
      <c r="C454" s="58"/>
      <c r="D454" s="5"/>
      <c r="E454" s="85"/>
      <c r="F454" s="58"/>
      <c r="G454" s="58"/>
      <c r="H454" s="5"/>
      <c r="I454" s="85"/>
      <c r="J454" s="58"/>
      <c r="K454" s="58"/>
      <c r="L454" s="5"/>
      <c r="M454" s="85"/>
      <c r="N454" s="181"/>
      <c r="O454" s="25"/>
      <c r="P454" s="8"/>
      <c r="Q454" s="181"/>
      <c r="Y454" s="5"/>
    </row>
    <row r="455" spans="1:25" x14ac:dyDescent="0.25">
      <c r="A455" s="82"/>
      <c r="B455" s="58"/>
      <c r="C455" s="58"/>
      <c r="D455" s="5"/>
      <c r="E455" s="85"/>
      <c r="F455" s="58"/>
      <c r="G455" s="58"/>
      <c r="H455" s="5"/>
      <c r="I455" s="85"/>
      <c r="J455" s="58"/>
      <c r="K455" s="58"/>
      <c r="L455" s="5"/>
      <c r="M455" s="85"/>
      <c r="N455" s="181"/>
      <c r="O455" s="25"/>
      <c r="P455" s="8"/>
      <c r="Q455" s="181"/>
      <c r="Y455" s="5"/>
    </row>
    <row r="456" spans="1:25" x14ac:dyDescent="0.25">
      <c r="A456" s="82"/>
      <c r="B456" s="58"/>
      <c r="C456" s="58"/>
      <c r="D456" s="5"/>
      <c r="E456" s="85"/>
      <c r="F456" s="58"/>
      <c r="G456" s="58"/>
      <c r="H456" s="5"/>
      <c r="I456" s="85"/>
      <c r="J456" s="58"/>
      <c r="K456" s="58"/>
      <c r="L456" s="5"/>
      <c r="M456" s="85"/>
      <c r="N456" s="181"/>
      <c r="O456" s="25"/>
      <c r="P456" s="8"/>
      <c r="Q456" s="181"/>
      <c r="Y456" s="5"/>
    </row>
    <row r="457" spans="1:25" x14ac:dyDescent="0.25">
      <c r="A457" s="82"/>
      <c r="B457" s="58"/>
      <c r="C457" s="58"/>
      <c r="D457" s="5"/>
      <c r="E457" s="85"/>
      <c r="F457" s="58"/>
      <c r="G457" s="58"/>
      <c r="H457" s="5"/>
      <c r="I457" s="85"/>
      <c r="J457" s="58"/>
      <c r="K457" s="58"/>
      <c r="L457" s="5"/>
      <c r="M457" s="85"/>
      <c r="N457" s="181"/>
      <c r="O457" s="25"/>
      <c r="P457" s="8"/>
      <c r="Q457" s="181"/>
      <c r="Y457" s="5"/>
    </row>
    <row r="458" spans="1:25" x14ac:dyDescent="0.25">
      <c r="A458" s="82"/>
      <c r="B458" s="58"/>
      <c r="C458" s="58"/>
      <c r="D458" s="5"/>
      <c r="E458" s="85"/>
      <c r="F458" s="58"/>
      <c r="G458" s="58"/>
      <c r="H458" s="5"/>
      <c r="I458" s="85"/>
      <c r="J458" s="58"/>
      <c r="K458" s="58"/>
      <c r="L458" s="5"/>
      <c r="M458" s="85"/>
      <c r="N458" s="181"/>
      <c r="O458" s="25"/>
      <c r="P458" s="8"/>
      <c r="Q458" s="181"/>
      <c r="Y458" s="5"/>
    </row>
    <row r="459" spans="1:25" x14ac:dyDescent="0.25">
      <c r="A459" s="82"/>
      <c r="B459" s="58"/>
      <c r="C459" s="58"/>
      <c r="D459" s="5"/>
      <c r="E459" s="85"/>
      <c r="F459" s="58"/>
      <c r="G459" s="58"/>
      <c r="H459" s="5"/>
      <c r="I459" s="85"/>
      <c r="J459" s="58"/>
      <c r="K459" s="58"/>
      <c r="L459" s="5"/>
      <c r="M459" s="85"/>
      <c r="N459" s="181"/>
      <c r="O459" s="25"/>
      <c r="P459" s="8"/>
      <c r="Q459" s="181"/>
      <c r="Y459" s="5"/>
    </row>
    <row r="460" spans="1:25" x14ac:dyDescent="0.25">
      <c r="A460" s="82"/>
      <c r="B460" s="58"/>
      <c r="C460" s="58"/>
      <c r="D460" s="5"/>
      <c r="E460" s="85"/>
      <c r="F460" s="58"/>
      <c r="G460" s="58"/>
      <c r="H460" s="5"/>
      <c r="I460" s="85"/>
      <c r="J460" s="58"/>
      <c r="K460" s="58"/>
      <c r="L460" s="5"/>
      <c r="M460" s="85"/>
      <c r="N460" s="181"/>
      <c r="O460" s="25"/>
      <c r="P460" s="8"/>
      <c r="Q460" s="181"/>
      <c r="Y460" s="5"/>
    </row>
    <row r="461" spans="1:25" x14ac:dyDescent="0.25">
      <c r="A461" s="82"/>
      <c r="B461" s="58"/>
      <c r="C461" s="58"/>
      <c r="D461" s="5"/>
      <c r="E461" s="85"/>
      <c r="F461" s="58"/>
      <c r="G461" s="58"/>
      <c r="H461" s="5"/>
      <c r="I461" s="85"/>
      <c r="J461" s="58"/>
      <c r="K461" s="58"/>
      <c r="L461" s="5"/>
      <c r="M461" s="85"/>
      <c r="N461" s="181"/>
      <c r="O461" s="25"/>
      <c r="P461" s="8"/>
      <c r="Q461" s="181"/>
      <c r="Y461" s="5"/>
    </row>
    <row r="462" spans="1:25" x14ac:dyDescent="0.25">
      <c r="A462" s="82"/>
      <c r="B462" s="58"/>
      <c r="C462" s="58"/>
      <c r="D462" s="5"/>
      <c r="E462" s="85"/>
      <c r="F462" s="58"/>
      <c r="G462" s="58"/>
      <c r="H462" s="5"/>
      <c r="I462" s="85"/>
      <c r="J462" s="58"/>
      <c r="K462" s="58"/>
      <c r="L462" s="5"/>
      <c r="M462" s="85"/>
      <c r="N462" s="181"/>
      <c r="O462" s="25"/>
      <c r="P462" s="8"/>
      <c r="Q462" s="181"/>
      <c r="Y462" s="5"/>
    </row>
    <row r="463" spans="1:25" x14ac:dyDescent="0.25">
      <c r="A463" s="82"/>
      <c r="B463" s="58"/>
      <c r="C463" s="58"/>
      <c r="D463" s="5"/>
      <c r="E463" s="85"/>
      <c r="F463" s="58"/>
      <c r="G463" s="58"/>
      <c r="H463" s="5"/>
      <c r="I463" s="85"/>
      <c r="J463" s="58"/>
      <c r="K463" s="58"/>
      <c r="L463" s="5"/>
      <c r="M463" s="85"/>
      <c r="N463" s="181"/>
      <c r="O463" s="25"/>
      <c r="P463" s="8"/>
      <c r="Q463" s="181"/>
      <c r="Y463" s="5"/>
    </row>
    <row r="464" spans="1:25" x14ac:dyDescent="0.25">
      <c r="A464" s="82"/>
      <c r="B464" s="58"/>
      <c r="C464" s="58"/>
      <c r="D464" s="5"/>
      <c r="E464" s="85"/>
      <c r="F464" s="58"/>
      <c r="G464" s="58"/>
      <c r="H464" s="5"/>
      <c r="I464" s="85"/>
      <c r="J464" s="58"/>
      <c r="K464" s="58"/>
      <c r="L464" s="5"/>
      <c r="M464" s="85"/>
      <c r="N464" s="181"/>
      <c r="O464" s="25"/>
      <c r="P464" s="8"/>
      <c r="Q464" s="181"/>
      <c r="Y464" s="5"/>
    </row>
    <row r="465" spans="1:25" x14ac:dyDescent="0.25">
      <c r="A465" s="82"/>
      <c r="B465" s="58"/>
      <c r="C465" s="58"/>
      <c r="D465" s="5"/>
      <c r="E465" s="85"/>
      <c r="F465" s="58"/>
      <c r="G465" s="58"/>
      <c r="H465" s="5"/>
      <c r="I465" s="85"/>
      <c r="J465" s="58"/>
      <c r="K465" s="58"/>
      <c r="L465" s="5"/>
      <c r="M465" s="85"/>
      <c r="N465" s="181"/>
      <c r="O465" s="25"/>
      <c r="P465" s="8"/>
      <c r="Q465" s="181"/>
      <c r="Y465" s="5"/>
    </row>
    <row r="466" spans="1:25" x14ac:dyDescent="0.25">
      <c r="A466" s="82"/>
      <c r="B466" s="58"/>
      <c r="C466" s="58"/>
      <c r="D466" s="12"/>
      <c r="E466" s="118"/>
      <c r="F466" s="58"/>
      <c r="G466" s="58"/>
      <c r="H466" s="12"/>
      <c r="I466" s="118"/>
      <c r="J466" s="58"/>
      <c r="K466" s="58"/>
      <c r="L466" s="12"/>
      <c r="M466" s="118"/>
      <c r="N466" s="181"/>
      <c r="O466" s="25"/>
      <c r="P466" s="8"/>
      <c r="Q466" s="181"/>
      <c r="Y466" s="12"/>
    </row>
    <row r="467" spans="1:25" x14ac:dyDescent="0.25">
      <c r="A467" s="82"/>
      <c r="B467" s="58"/>
      <c r="C467" s="58"/>
      <c r="D467" s="12"/>
      <c r="E467" s="118"/>
      <c r="F467" s="58"/>
      <c r="G467" s="58"/>
      <c r="H467" s="12"/>
      <c r="I467" s="118"/>
      <c r="J467" s="58"/>
      <c r="K467" s="58"/>
      <c r="L467" s="12"/>
      <c r="M467" s="118"/>
      <c r="N467" s="181"/>
      <c r="O467" s="25"/>
      <c r="P467" s="8"/>
      <c r="Q467" s="181"/>
      <c r="Y467" s="12"/>
    </row>
    <row r="468" spans="1:25" x14ac:dyDescent="0.25">
      <c r="A468" s="82"/>
      <c r="B468" s="58"/>
      <c r="C468" s="58"/>
      <c r="D468" s="12"/>
      <c r="E468" s="118"/>
      <c r="F468" s="58"/>
      <c r="G468" s="58"/>
      <c r="H468" s="12"/>
      <c r="I468" s="118"/>
      <c r="J468" s="58"/>
      <c r="K468" s="58"/>
      <c r="L468" s="12"/>
      <c r="M468" s="118"/>
      <c r="N468" s="181"/>
      <c r="O468" s="25"/>
      <c r="P468" s="8"/>
      <c r="Q468" s="181"/>
      <c r="Y468" s="12"/>
    </row>
    <row r="469" spans="1:25" x14ac:dyDescent="0.25">
      <c r="A469" s="82"/>
      <c r="B469" s="58"/>
      <c r="C469" s="58"/>
      <c r="D469" s="12"/>
      <c r="E469" s="118"/>
      <c r="F469" s="58"/>
      <c r="G469" s="58"/>
      <c r="H469" s="12"/>
      <c r="I469" s="118"/>
      <c r="J469" s="58"/>
      <c r="K469" s="58"/>
      <c r="L469" s="12"/>
      <c r="M469" s="118"/>
      <c r="N469" s="181"/>
      <c r="O469" s="25"/>
      <c r="P469" s="8"/>
      <c r="Q469" s="181"/>
      <c r="Y469" s="12"/>
    </row>
    <row r="470" spans="1:25" x14ac:dyDescent="0.25">
      <c r="A470" s="82"/>
      <c r="B470" s="58"/>
      <c r="C470" s="58"/>
      <c r="D470" s="12"/>
      <c r="E470" s="118"/>
      <c r="F470" s="58"/>
      <c r="G470" s="58"/>
      <c r="H470" s="12"/>
      <c r="I470" s="118"/>
      <c r="J470" s="58"/>
      <c r="K470" s="58"/>
      <c r="L470" s="12"/>
      <c r="M470" s="118"/>
      <c r="N470" s="181"/>
      <c r="O470" s="25"/>
      <c r="P470" s="8"/>
      <c r="Q470" s="181"/>
      <c r="Y470" s="12"/>
    </row>
    <row r="471" spans="1:25" x14ac:dyDescent="0.25">
      <c r="A471" s="82"/>
      <c r="B471" s="58"/>
      <c r="C471" s="58"/>
      <c r="D471" s="12"/>
      <c r="E471" s="118"/>
      <c r="F471" s="58"/>
      <c r="G471" s="58"/>
      <c r="H471" s="12"/>
      <c r="I471" s="118"/>
      <c r="J471" s="58"/>
      <c r="K471" s="58"/>
      <c r="L471" s="12"/>
      <c r="M471" s="118"/>
      <c r="N471" s="181"/>
      <c r="O471" s="25"/>
      <c r="P471" s="8"/>
      <c r="Q471" s="181"/>
      <c r="Y471" s="12"/>
    </row>
    <row r="472" spans="1:25" x14ac:dyDescent="0.25">
      <c r="A472" s="82"/>
      <c r="B472" s="58"/>
      <c r="C472" s="58"/>
      <c r="D472" s="12"/>
      <c r="E472" s="118"/>
      <c r="F472" s="58"/>
      <c r="G472" s="58"/>
      <c r="H472" s="12"/>
      <c r="I472" s="118"/>
      <c r="J472" s="58"/>
      <c r="K472" s="58"/>
      <c r="L472" s="12"/>
      <c r="M472" s="118"/>
      <c r="N472" s="181"/>
      <c r="O472" s="25"/>
      <c r="P472" s="8"/>
      <c r="Q472" s="181"/>
      <c r="Y472" s="12"/>
    </row>
    <row r="473" spans="1:25" x14ac:dyDescent="0.25">
      <c r="A473" s="82"/>
      <c r="B473" s="58"/>
      <c r="C473" s="58"/>
      <c r="D473" s="12"/>
      <c r="E473" s="118"/>
      <c r="F473" s="58"/>
      <c r="G473" s="58"/>
      <c r="H473" s="12"/>
      <c r="I473" s="118"/>
      <c r="J473" s="58"/>
      <c r="K473" s="58"/>
      <c r="L473" s="12"/>
      <c r="M473" s="118"/>
      <c r="N473" s="181"/>
      <c r="O473" s="25"/>
      <c r="P473" s="8"/>
      <c r="Q473" s="181"/>
      <c r="Y473" s="12"/>
    </row>
    <row r="474" spans="1:25" x14ac:dyDescent="0.25">
      <c r="A474" s="82"/>
      <c r="B474" s="58"/>
      <c r="C474" s="58"/>
      <c r="D474" s="12"/>
      <c r="E474" s="118"/>
      <c r="F474" s="58"/>
      <c r="G474" s="58"/>
      <c r="H474" s="12"/>
      <c r="I474" s="118"/>
      <c r="J474" s="58"/>
      <c r="K474" s="58"/>
      <c r="L474" s="12"/>
      <c r="M474" s="118"/>
      <c r="N474" s="181"/>
      <c r="O474" s="25"/>
      <c r="P474" s="8"/>
      <c r="Q474" s="181"/>
      <c r="Y474" s="12"/>
    </row>
    <row r="475" spans="1:25" x14ac:dyDescent="0.25">
      <c r="A475" s="82"/>
      <c r="B475" s="58"/>
      <c r="C475" s="58"/>
      <c r="D475" s="12"/>
      <c r="E475" s="118"/>
      <c r="F475" s="58"/>
      <c r="G475" s="58"/>
      <c r="H475" s="12"/>
      <c r="I475" s="118"/>
      <c r="J475" s="58"/>
      <c r="K475" s="58"/>
      <c r="L475" s="12"/>
      <c r="M475" s="118"/>
      <c r="N475" s="181"/>
      <c r="O475" s="25"/>
      <c r="P475" s="8"/>
      <c r="Q475" s="181"/>
      <c r="Y475" s="12"/>
    </row>
    <row r="476" spans="1:25" x14ac:dyDescent="0.25">
      <c r="A476" s="82"/>
      <c r="B476" s="58"/>
      <c r="C476" s="58"/>
      <c r="D476" s="12"/>
      <c r="E476" s="118"/>
      <c r="F476" s="58"/>
      <c r="G476" s="58"/>
      <c r="H476" s="12"/>
      <c r="I476" s="118"/>
      <c r="J476" s="58"/>
      <c r="K476" s="58"/>
      <c r="L476" s="12"/>
      <c r="M476" s="118"/>
      <c r="N476" s="181"/>
      <c r="O476" s="25"/>
      <c r="P476" s="8"/>
      <c r="Q476" s="181"/>
      <c r="Y476" s="12"/>
    </row>
    <row r="477" spans="1:25" x14ac:dyDescent="0.25">
      <c r="A477" s="82"/>
      <c r="B477" s="58"/>
      <c r="C477" s="58"/>
      <c r="D477" s="12"/>
      <c r="E477" s="118"/>
      <c r="F477" s="58"/>
      <c r="G477" s="58"/>
      <c r="H477" s="12"/>
      <c r="I477" s="118"/>
      <c r="J477" s="58"/>
      <c r="K477" s="58"/>
      <c r="L477" s="12"/>
      <c r="M477" s="118"/>
      <c r="N477" s="181"/>
      <c r="O477" s="25"/>
      <c r="P477" s="8"/>
      <c r="Q477" s="181"/>
      <c r="Y477" s="12"/>
    </row>
    <row r="478" spans="1:25" x14ac:dyDescent="0.25">
      <c r="A478" s="82"/>
      <c r="B478" s="58"/>
      <c r="C478" s="58"/>
      <c r="D478" s="12"/>
      <c r="E478" s="118"/>
      <c r="F478" s="58"/>
      <c r="G478" s="58"/>
      <c r="H478" s="12"/>
      <c r="I478" s="118"/>
      <c r="J478" s="58"/>
      <c r="K478" s="58"/>
      <c r="L478" s="12"/>
      <c r="M478" s="118"/>
      <c r="N478" s="181"/>
      <c r="O478" s="25"/>
      <c r="P478" s="8"/>
      <c r="Q478" s="181"/>
      <c r="Y478" s="12"/>
    </row>
    <row r="479" spans="1:25" x14ac:dyDescent="0.25">
      <c r="A479" s="82"/>
      <c r="B479" s="58"/>
      <c r="C479" s="58"/>
      <c r="D479" s="12"/>
      <c r="E479" s="118"/>
      <c r="F479" s="58"/>
      <c r="G479" s="58"/>
      <c r="H479" s="12"/>
      <c r="I479" s="118"/>
      <c r="J479" s="58"/>
      <c r="K479" s="58"/>
      <c r="L479" s="12"/>
      <c r="M479" s="118"/>
      <c r="N479" s="181"/>
      <c r="O479" s="25"/>
      <c r="P479" s="8"/>
      <c r="Q479" s="181"/>
      <c r="Y479" s="12"/>
    </row>
    <row r="480" spans="1:25" x14ac:dyDescent="0.25">
      <c r="A480" s="82"/>
      <c r="B480" s="58"/>
      <c r="C480" s="58"/>
      <c r="D480" s="12"/>
      <c r="E480" s="118"/>
      <c r="F480" s="58"/>
      <c r="G480" s="58"/>
      <c r="H480" s="12"/>
      <c r="I480" s="118"/>
      <c r="J480" s="58"/>
      <c r="K480" s="58"/>
      <c r="L480" s="12"/>
      <c r="M480" s="118"/>
      <c r="N480" s="181"/>
      <c r="O480" s="25"/>
      <c r="P480" s="8"/>
      <c r="Q480" s="181"/>
      <c r="Y480" s="12"/>
    </row>
    <row r="481" spans="1:25" x14ac:dyDescent="0.25">
      <c r="A481" s="82"/>
      <c r="B481" s="58"/>
      <c r="C481" s="58"/>
      <c r="D481" s="12"/>
      <c r="E481" s="118"/>
      <c r="F481" s="58"/>
      <c r="G481" s="58"/>
      <c r="H481" s="12"/>
      <c r="I481" s="118"/>
      <c r="J481" s="58"/>
      <c r="K481" s="58"/>
      <c r="L481" s="12"/>
      <c r="M481" s="118"/>
      <c r="N481" s="181"/>
      <c r="O481" s="25"/>
      <c r="P481" s="8"/>
      <c r="Q481" s="181"/>
      <c r="Y481" s="12"/>
    </row>
    <row r="482" spans="1:25" x14ac:dyDescent="0.25">
      <c r="A482" s="82"/>
      <c r="B482" s="58"/>
      <c r="C482" s="58"/>
      <c r="D482" s="12"/>
      <c r="E482" s="118"/>
      <c r="F482" s="58"/>
      <c r="G482" s="58"/>
      <c r="H482" s="12"/>
      <c r="I482" s="118"/>
      <c r="J482" s="58"/>
      <c r="K482" s="58"/>
      <c r="L482" s="12"/>
      <c r="M482" s="118"/>
      <c r="N482" s="181"/>
      <c r="O482" s="25"/>
      <c r="P482" s="8"/>
      <c r="Q482" s="181"/>
      <c r="Y482" s="12"/>
    </row>
    <row r="483" spans="1:25" x14ac:dyDescent="0.25">
      <c r="A483" s="82"/>
      <c r="B483" s="58"/>
      <c r="C483" s="58"/>
      <c r="D483" s="12"/>
      <c r="E483" s="118"/>
      <c r="F483" s="58"/>
      <c r="G483" s="58"/>
      <c r="H483" s="12"/>
      <c r="I483" s="118"/>
      <c r="J483" s="58"/>
      <c r="K483" s="58"/>
      <c r="L483" s="12"/>
      <c r="M483" s="118"/>
      <c r="N483" s="181"/>
      <c r="O483" s="25"/>
      <c r="P483" s="8"/>
      <c r="Q483" s="181"/>
      <c r="Y483" s="12"/>
    </row>
    <row r="484" spans="1:25" x14ac:dyDescent="0.25">
      <c r="A484" s="82"/>
      <c r="B484" s="58"/>
      <c r="C484" s="58"/>
      <c r="D484" s="12"/>
      <c r="E484" s="118"/>
      <c r="F484" s="58"/>
      <c r="G484" s="58"/>
      <c r="H484" s="12"/>
      <c r="I484" s="118"/>
      <c r="J484" s="58"/>
      <c r="K484" s="58"/>
      <c r="L484" s="12"/>
      <c r="M484" s="118"/>
      <c r="N484" s="181"/>
      <c r="O484" s="25"/>
      <c r="P484" s="8"/>
      <c r="Q484" s="181"/>
      <c r="Y484" s="12"/>
    </row>
    <row r="485" spans="1:25" x14ac:dyDescent="0.25">
      <c r="A485" s="82"/>
      <c r="B485" s="58"/>
      <c r="C485" s="58"/>
      <c r="D485" s="12"/>
      <c r="E485" s="118"/>
      <c r="F485" s="58"/>
      <c r="G485" s="58"/>
      <c r="H485" s="12"/>
      <c r="I485" s="118"/>
      <c r="J485" s="58"/>
      <c r="K485" s="58"/>
      <c r="L485" s="12"/>
      <c r="M485" s="118"/>
      <c r="N485" s="181"/>
      <c r="O485" s="25"/>
      <c r="P485" s="8"/>
      <c r="Q485" s="181"/>
      <c r="Y485" s="12"/>
    </row>
    <row r="486" spans="1:25" x14ac:dyDescent="0.25">
      <c r="A486" s="82"/>
      <c r="B486" s="58"/>
      <c r="C486" s="58"/>
      <c r="D486" s="12"/>
      <c r="E486" s="118"/>
      <c r="F486" s="58"/>
      <c r="G486" s="58"/>
      <c r="H486" s="12"/>
      <c r="I486" s="118"/>
      <c r="J486" s="58"/>
      <c r="K486" s="58"/>
      <c r="L486" s="12"/>
      <c r="M486" s="118"/>
      <c r="N486" s="181"/>
      <c r="O486" s="25"/>
      <c r="P486" s="8"/>
      <c r="Q486" s="181"/>
      <c r="Y486" s="12"/>
    </row>
    <row r="487" spans="1:25" x14ac:dyDescent="0.25">
      <c r="A487" s="82"/>
      <c r="B487" s="58"/>
      <c r="C487" s="58"/>
      <c r="D487" s="12"/>
      <c r="E487" s="118"/>
      <c r="F487" s="58"/>
      <c r="G487" s="58"/>
      <c r="H487" s="12"/>
      <c r="I487" s="118"/>
      <c r="J487" s="58"/>
      <c r="K487" s="58"/>
      <c r="L487" s="12"/>
      <c r="M487" s="118"/>
      <c r="N487" s="181"/>
      <c r="O487" s="25"/>
      <c r="P487" s="8"/>
      <c r="Q487" s="181"/>
      <c r="Y487" s="12"/>
    </row>
    <row r="488" spans="1:25" x14ac:dyDescent="0.25">
      <c r="A488" s="82"/>
      <c r="B488" s="58"/>
      <c r="C488" s="58"/>
      <c r="D488" s="12"/>
      <c r="E488" s="118"/>
      <c r="F488" s="58"/>
      <c r="G488" s="58"/>
      <c r="H488" s="12"/>
      <c r="I488" s="118"/>
      <c r="J488" s="58"/>
      <c r="K488" s="58"/>
      <c r="L488" s="12"/>
      <c r="M488" s="118"/>
      <c r="N488" s="181"/>
      <c r="O488" s="25"/>
      <c r="P488" s="8"/>
      <c r="Q488" s="181"/>
      <c r="Y488" s="12"/>
    </row>
    <row r="489" spans="1:25" x14ac:dyDescent="0.25">
      <c r="A489" s="82"/>
      <c r="B489" s="58"/>
      <c r="C489" s="58"/>
      <c r="D489" s="12"/>
      <c r="E489" s="118"/>
      <c r="F489" s="58"/>
      <c r="G489" s="58"/>
      <c r="H489" s="12"/>
      <c r="I489" s="118"/>
      <c r="J489" s="58"/>
      <c r="K489" s="58"/>
      <c r="L489" s="12"/>
      <c r="M489" s="118"/>
      <c r="N489" s="181"/>
      <c r="O489" s="25"/>
      <c r="P489" s="8"/>
      <c r="Q489" s="181"/>
      <c r="Y489" s="12"/>
    </row>
    <row r="490" spans="1:25" x14ac:dyDescent="0.25">
      <c r="A490" s="82"/>
      <c r="B490" s="58"/>
      <c r="C490" s="58"/>
      <c r="D490" s="12"/>
      <c r="E490" s="118"/>
      <c r="F490" s="58"/>
      <c r="G490" s="58"/>
      <c r="H490" s="12"/>
      <c r="I490" s="118"/>
      <c r="J490" s="58"/>
      <c r="K490" s="58"/>
      <c r="L490" s="12"/>
      <c r="M490" s="118"/>
      <c r="N490" s="181"/>
      <c r="O490" s="25"/>
      <c r="P490" s="8"/>
      <c r="Q490" s="181"/>
      <c r="Y490" s="12"/>
    </row>
    <row r="491" spans="1:25" x14ac:dyDescent="0.25">
      <c r="A491" s="82"/>
      <c r="B491" s="58"/>
      <c r="C491" s="58"/>
      <c r="D491" s="12"/>
      <c r="E491" s="118"/>
      <c r="F491" s="58"/>
      <c r="G491" s="58"/>
      <c r="H491" s="12"/>
      <c r="I491" s="118"/>
      <c r="J491" s="58"/>
      <c r="K491" s="58"/>
      <c r="L491" s="12"/>
      <c r="M491" s="118"/>
      <c r="N491" s="181"/>
      <c r="O491" s="25"/>
      <c r="P491" s="8"/>
      <c r="Q491" s="181"/>
      <c r="Y491" s="12"/>
    </row>
    <row r="492" spans="1:25" x14ac:dyDescent="0.25">
      <c r="A492" s="82"/>
      <c r="B492" s="58"/>
      <c r="C492" s="58"/>
      <c r="D492" s="12"/>
      <c r="E492" s="118"/>
      <c r="F492" s="58"/>
      <c r="G492" s="58"/>
      <c r="H492" s="12"/>
      <c r="I492" s="118"/>
      <c r="J492" s="58"/>
      <c r="K492" s="58"/>
      <c r="L492" s="12"/>
      <c r="M492" s="118"/>
      <c r="N492" s="181"/>
      <c r="O492" s="25"/>
      <c r="P492" s="8"/>
      <c r="Q492" s="181"/>
      <c r="Y492" s="12"/>
    </row>
    <row r="493" spans="1:25" x14ac:dyDescent="0.25">
      <c r="A493" s="82"/>
      <c r="B493" s="58"/>
      <c r="C493" s="58"/>
      <c r="D493" s="12"/>
      <c r="E493" s="118"/>
      <c r="F493" s="58"/>
      <c r="G493" s="58"/>
      <c r="H493" s="12"/>
      <c r="I493" s="118"/>
      <c r="J493" s="58"/>
      <c r="K493" s="58"/>
      <c r="L493" s="12"/>
      <c r="M493" s="118"/>
      <c r="N493" s="181"/>
      <c r="O493" s="25"/>
      <c r="P493" s="8"/>
      <c r="Q493" s="181"/>
      <c r="Y493" s="12"/>
    </row>
    <row r="494" spans="1:25" x14ac:dyDescent="0.25">
      <c r="A494" s="82"/>
      <c r="B494" s="58"/>
      <c r="C494" s="58"/>
      <c r="D494" s="12"/>
      <c r="E494" s="118"/>
      <c r="F494" s="58"/>
      <c r="G494" s="58"/>
      <c r="H494" s="12"/>
      <c r="I494" s="118"/>
      <c r="J494" s="58"/>
      <c r="K494" s="58"/>
      <c r="L494" s="12"/>
      <c r="M494" s="118"/>
      <c r="N494" s="181"/>
      <c r="O494" s="25"/>
      <c r="P494" s="8"/>
      <c r="Q494" s="181"/>
      <c r="Y494" s="12"/>
    </row>
    <row r="495" spans="1:25" x14ac:dyDescent="0.25">
      <c r="A495" s="82"/>
      <c r="B495" s="58"/>
      <c r="C495" s="58"/>
      <c r="D495" s="12"/>
      <c r="E495" s="118"/>
      <c r="F495" s="58"/>
      <c r="G495" s="58"/>
      <c r="H495" s="12"/>
      <c r="I495" s="118"/>
      <c r="J495" s="58"/>
      <c r="K495" s="58"/>
      <c r="L495" s="12"/>
      <c r="M495" s="118"/>
      <c r="N495" s="181"/>
      <c r="O495" s="25"/>
      <c r="P495" s="8"/>
      <c r="Q495" s="181"/>
      <c r="Y495" s="12"/>
    </row>
    <row r="496" spans="1:25" x14ac:dyDescent="0.25">
      <c r="A496" s="82"/>
      <c r="B496" s="58"/>
      <c r="C496" s="58"/>
      <c r="D496" s="12"/>
      <c r="E496" s="118"/>
      <c r="F496" s="58"/>
      <c r="G496" s="58"/>
      <c r="H496" s="12"/>
      <c r="I496" s="118"/>
      <c r="J496" s="58"/>
      <c r="K496" s="58"/>
      <c r="L496" s="12"/>
      <c r="M496" s="118"/>
      <c r="N496" s="181"/>
      <c r="O496" s="25"/>
      <c r="P496" s="8"/>
      <c r="Q496" s="181"/>
      <c r="Y496" s="12"/>
    </row>
    <row r="497" spans="1:25" x14ac:dyDescent="0.25">
      <c r="A497" s="82"/>
      <c r="B497" s="58"/>
      <c r="C497" s="58"/>
      <c r="D497" s="12"/>
      <c r="E497" s="118"/>
      <c r="F497" s="58"/>
      <c r="G497" s="58"/>
      <c r="H497" s="12"/>
      <c r="I497" s="118"/>
      <c r="J497" s="58"/>
      <c r="K497" s="58"/>
      <c r="L497" s="12"/>
      <c r="M497" s="118"/>
      <c r="N497" s="181"/>
      <c r="O497" s="25"/>
      <c r="P497" s="8"/>
      <c r="Q497" s="181"/>
      <c r="Y497" s="12"/>
    </row>
    <row r="498" spans="1:25" x14ac:dyDescent="0.25">
      <c r="A498" s="82"/>
      <c r="B498" s="58"/>
      <c r="C498" s="58"/>
      <c r="D498" s="12"/>
      <c r="E498" s="118"/>
      <c r="F498" s="58"/>
      <c r="G498" s="58"/>
      <c r="H498" s="12"/>
      <c r="I498" s="118"/>
      <c r="J498" s="58"/>
      <c r="K498" s="58"/>
      <c r="L498" s="12"/>
      <c r="M498" s="118"/>
      <c r="N498" s="181"/>
      <c r="O498" s="25"/>
      <c r="P498" s="8"/>
      <c r="Q498" s="181"/>
      <c r="Y498" s="12"/>
    </row>
    <row r="499" spans="1:25" x14ac:dyDescent="0.25">
      <c r="A499" s="82"/>
      <c r="B499" s="58"/>
      <c r="C499" s="58"/>
      <c r="D499" s="12"/>
      <c r="E499" s="118"/>
      <c r="F499" s="58"/>
      <c r="G499" s="58"/>
      <c r="H499" s="12"/>
      <c r="I499" s="118"/>
      <c r="J499" s="58"/>
      <c r="K499" s="58"/>
      <c r="L499" s="12"/>
      <c r="M499" s="118"/>
      <c r="N499" s="181"/>
      <c r="O499" s="25"/>
      <c r="P499" s="8"/>
      <c r="Q499" s="181"/>
      <c r="Y499" s="12"/>
    </row>
    <row r="500" spans="1:25" x14ac:dyDescent="0.25">
      <c r="A500" s="82"/>
      <c r="B500" s="58"/>
      <c r="C500" s="58"/>
      <c r="D500" s="12"/>
      <c r="E500" s="118"/>
      <c r="F500" s="58"/>
      <c r="G500" s="58"/>
      <c r="H500" s="12"/>
      <c r="I500" s="118"/>
      <c r="J500" s="58"/>
      <c r="K500" s="58"/>
      <c r="L500" s="12"/>
      <c r="M500" s="118"/>
      <c r="N500" s="181"/>
      <c r="O500" s="25"/>
      <c r="P500" s="8"/>
      <c r="Q500" s="181"/>
      <c r="Y500" s="12"/>
    </row>
    <row r="501" spans="1:25" x14ac:dyDescent="0.25">
      <c r="A501" s="82"/>
      <c r="B501" s="58"/>
      <c r="C501" s="58"/>
      <c r="D501" s="12"/>
      <c r="E501" s="118"/>
      <c r="F501" s="58"/>
      <c r="G501" s="58"/>
      <c r="H501" s="12"/>
      <c r="I501" s="118"/>
      <c r="J501" s="58"/>
      <c r="K501" s="58"/>
      <c r="L501" s="12"/>
      <c r="M501" s="118"/>
      <c r="N501" s="181"/>
      <c r="O501" s="25"/>
      <c r="P501" s="8"/>
      <c r="Q501" s="181"/>
      <c r="Y501" s="12"/>
    </row>
    <row r="502" spans="1:25" x14ac:dyDescent="0.25">
      <c r="A502" s="82"/>
      <c r="B502" s="58"/>
      <c r="C502" s="58"/>
      <c r="D502" s="12"/>
      <c r="E502" s="118"/>
      <c r="F502" s="58"/>
      <c r="G502" s="58"/>
      <c r="H502" s="12"/>
      <c r="I502" s="118"/>
      <c r="J502" s="58"/>
      <c r="K502" s="58"/>
      <c r="L502" s="12"/>
      <c r="M502" s="118"/>
      <c r="N502" s="181"/>
      <c r="O502" s="25"/>
      <c r="P502" s="8"/>
      <c r="Q502" s="181"/>
      <c r="Y502" s="12"/>
    </row>
    <row r="503" spans="1:25" x14ac:dyDescent="0.25">
      <c r="A503" s="82"/>
      <c r="B503" s="58"/>
      <c r="C503" s="58"/>
      <c r="D503" s="12"/>
      <c r="E503" s="118"/>
      <c r="F503" s="58"/>
      <c r="G503" s="58"/>
      <c r="H503" s="12"/>
      <c r="I503" s="118"/>
      <c r="J503" s="58"/>
      <c r="K503" s="58"/>
      <c r="L503" s="12"/>
      <c r="M503" s="118"/>
      <c r="N503" s="181"/>
      <c r="O503" s="25"/>
      <c r="P503" s="8"/>
      <c r="Q503" s="181"/>
      <c r="Y503" s="12"/>
    </row>
    <row r="504" spans="1:25" x14ac:dyDescent="0.25">
      <c r="A504" s="82"/>
      <c r="B504" s="58"/>
      <c r="C504" s="58"/>
      <c r="D504" s="12"/>
      <c r="E504" s="118"/>
      <c r="F504" s="58"/>
      <c r="G504" s="58"/>
      <c r="H504" s="12"/>
      <c r="I504" s="118"/>
      <c r="J504" s="58"/>
      <c r="K504" s="58"/>
      <c r="L504" s="12"/>
      <c r="M504" s="118"/>
      <c r="N504" s="181"/>
      <c r="O504" s="25"/>
      <c r="P504" s="8"/>
      <c r="Q504" s="181"/>
      <c r="Y504" s="12"/>
    </row>
    <row r="505" spans="1:25" x14ac:dyDescent="0.25">
      <c r="A505" s="82"/>
      <c r="B505" s="58"/>
      <c r="C505" s="58"/>
      <c r="D505" s="12"/>
      <c r="E505" s="118"/>
      <c r="F505" s="58"/>
      <c r="G505" s="58"/>
      <c r="H505" s="12"/>
      <c r="I505" s="118"/>
      <c r="J505" s="58"/>
      <c r="K505" s="58"/>
      <c r="L505" s="12"/>
      <c r="M505" s="118"/>
      <c r="N505" s="181"/>
      <c r="O505" s="25"/>
      <c r="P505" s="8"/>
      <c r="Q505" s="181"/>
      <c r="Y505" s="12"/>
    </row>
    <row r="506" spans="1:25" x14ac:dyDescent="0.25">
      <c r="A506" s="82"/>
      <c r="B506" s="58"/>
      <c r="C506" s="58"/>
      <c r="D506" s="12"/>
      <c r="E506" s="118"/>
      <c r="F506" s="58"/>
      <c r="G506" s="58"/>
      <c r="H506" s="12"/>
      <c r="I506" s="118"/>
      <c r="J506" s="58"/>
      <c r="K506" s="58"/>
      <c r="L506" s="12"/>
      <c r="M506" s="118"/>
      <c r="N506" s="181"/>
      <c r="O506" s="25"/>
      <c r="P506" s="8"/>
      <c r="Q506" s="181"/>
      <c r="Y506" s="12"/>
    </row>
    <row r="507" spans="1:25" x14ac:dyDescent="0.25">
      <c r="A507" s="82"/>
      <c r="B507" s="58"/>
      <c r="C507" s="58"/>
      <c r="D507" s="12"/>
      <c r="E507" s="118"/>
      <c r="F507" s="58"/>
      <c r="G507" s="58"/>
      <c r="H507" s="12"/>
      <c r="I507" s="118"/>
      <c r="J507" s="58"/>
      <c r="K507" s="58"/>
      <c r="L507" s="12"/>
      <c r="M507" s="118"/>
      <c r="N507" s="181"/>
      <c r="O507" s="25"/>
      <c r="P507" s="8"/>
      <c r="Q507" s="181"/>
      <c r="Y507" s="12"/>
    </row>
    <row r="508" spans="1:25" x14ac:dyDescent="0.25">
      <c r="A508" s="82"/>
      <c r="B508" s="58"/>
      <c r="C508" s="58"/>
      <c r="D508" s="12"/>
      <c r="E508" s="118"/>
      <c r="F508" s="58"/>
      <c r="G508" s="58"/>
      <c r="H508" s="12"/>
      <c r="I508" s="118"/>
      <c r="J508" s="58"/>
      <c r="K508" s="58"/>
      <c r="L508" s="12"/>
      <c r="M508" s="118"/>
      <c r="N508" s="181"/>
      <c r="O508" s="25"/>
      <c r="P508" s="8"/>
      <c r="Q508" s="181"/>
      <c r="Y508" s="12"/>
    </row>
    <row r="509" spans="1:25" x14ac:dyDescent="0.25">
      <c r="A509" s="82"/>
      <c r="B509" s="58"/>
      <c r="C509" s="58"/>
      <c r="D509" s="12"/>
      <c r="E509" s="118"/>
      <c r="F509" s="58"/>
      <c r="G509" s="58"/>
      <c r="H509" s="12"/>
      <c r="I509" s="118"/>
      <c r="J509" s="58"/>
      <c r="K509" s="58"/>
      <c r="L509" s="12"/>
      <c r="M509" s="118"/>
      <c r="N509" s="181"/>
      <c r="O509" s="25"/>
      <c r="P509" s="8"/>
      <c r="Q509" s="181"/>
      <c r="Y509" s="12"/>
    </row>
    <row r="510" spans="1:25" x14ac:dyDescent="0.25">
      <c r="A510" s="82"/>
      <c r="B510" s="58"/>
      <c r="C510" s="58"/>
      <c r="D510" s="12"/>
      <c r="E510" s="118"/>
      <c r="F510" s="58"/>
      <c r="G510" s="58"/>
      <c r="H510" s="12"/>
      <c r="I510" s="118"/>
      <c r="J510" s="58"/>
      <c r="K510" s="58"/>
      <c r="L510" s="12"/>
      <c r="M510" s="118"/>
      <c r="N510" s="181"/>
      <c r="O510" s="25"/>
      <c r="P510" s="8"/>
      <c r="Q510" s="181"/>
      <c r="Y510" s="12"/>
    </row>
    <row r="511" spans="1:25" x14ac:dyDescent="0.25">
      <c r="A511" s="82"/>
      <c r="B511" s="58"/>
      <c r="C511" s="58"/>
      <c r="D511" s="12"/>
      <c r="E511" s="118"/>
      <c r="F511" s="58"/>
      <c r="G511" s="58"/>
      <c r="H511" s="12"/>
      <c r="I511" s="118"/>
      <c r="J511" s="58"/>
      <c r="K511" s="58"/>
      <c r="L511" s="12"/>
      <c r="M511" s="118"/>
      <c r="N511" s="181"/>
      <c r="O511" s="25"/>
      <c r="P511" s="8"/>
      <c r="Q511" s="181"/>
      <c r="Y511" s="12"/>
    </row>
    <row r="512" spans="1:25" x14ac:dyDescent="0.25">
      <c r="A512" s="82"/>
      <c r="B512" s="58"/>
      <c r="C512" s="58"/>
      <c r="D512" s="12"/>
      <c r="E512" s="118"/>
      <c r="F512" s="58"/>
      <c r="G512" s="58"/>
      <c r="H512" s="12"/>
      <c r="I512" s="118"/>
      <c r="J512" s="58"/>
      <c r="K512" s="58"/>
      <c r="L512" s="12"/>
      <c r="M512" s="118"/>
      <c r="N512" s="181"/>
      <c r="O512" s="25"/>
      <c r="P512" s="8"/>
      <c r="Q512" s="181"/>
      <c r="Y512" s="12"/>
    </row>
    <row r="513" spans="1:25" x14ac:dyDescent="0.25">
      <c r="A513" s="82"/>
      <c r="B513" s="58"/>
      <c r="C513" s="58"/>
      <c r="D513" s="12"/>
      <c r="E513" s="118"/>
      <c r="F513" s="58"/>
      <c r="G513" s="58"/>
      <c r="H513" s="12"/>
      <c r="I513" s="118"/>
      <c r="J513" s="58"/>
      <c r="K513" s="58"/>
      <c r="L513" s="12"/>
      <c r="M513" s="118"/>
      <c r="N513" s="181"/>
      <c r="O513" s="25"/>
      <c r="P513" s="8"/>
      <c r="Q513" s="181"/>
      <c r="Y513" s="12"/>
    </row>
    <row r="514" spans="1:25" x14ac:dyDescent="0.25">
      <c r="A514" s="82"/>
      <c r="B514" s="58"/>
      <c r="C514" s="58"/>
      <c r="D514" s="12"/>
      <c r="E514" s="118"/>
      <c r="F514" s="58"/>
      <c r="G514" s="58"/>
      <c r="H514" s="12"/>
      <c r="I514" s="118"/>
      <c r="J514" s="58"/>
      <c r="K514" s="58"/>
      <c r="L514" s="12"/>
      <c r="M514" s="118"/>
      <c r="N514" s="181"/>
      <c r="O514" s="25"/>
      <c r="P514" s="8"/>
      <c r="Q514" s="181"/>
      <c r="Y514" s="12"/>
    </row>
    <row r="515" spans="1:25" x14ac:dyDescent="0.25">
      <c r="A515" s="82"/>
      <c r="B515" s="58"/>
      <c r="C515" s="58"/>
      <c r="D515" s="12"/>
      <c r="E515" s="118"/>
      <c r="F515" s="58"/>
      <c r="G515" s="58"/>
      <c r="H515" s="12"/>
      <c r="I515" s="118"/>
      <c r="J515" s="58"/>
      <c r="K515" s="58"/>
      <c r="L515" s="12"/>
      <c r="M515" s="118"/>
      <c r="N515" s="181"/>
      <c r="O515" s="25"/>
      <c r="P515" s="8"/>
      <c r="Q515" s="181"/>
      <c r="Y515" s="12"/>
    </row>
    <row r="516" spans="1:25" x14ac:dyDescent="0.25">
      <c r="A516" s="82"/>
      <c r="B516" s="58"/>
      <c r="C516" s="58"/>
      <c r="D516" s="12"/>
      <c r="E516" s="118"/>
      <c r="F516" s="58"/>
      <c r="G516" s="58"/>
      <c r="H516" s="12"/>
      <c r="I516" s="118"/>
      <c r="J516" s="58"/>
      <c r="K516" s="58"/>
      <c r="L516" s="12"/>
      <c r="M516" s="118"/>
      <c r="N516" s="181"/>
      <c r="O516" s="25"/>
      <c r="P516" s="8"/>
      <c r="Q516" s="181"/>
      <c r="Y516" s="12"/>
    </row>
    <row r="517" spans="1:25" x14ac:dyDescent="0.25">
      <c r="A517" s="82"/>
      <c r="B517" s="58"/>
      <c r="C517" s="58"/>
      <c r="D517" s="12"/>
      <c r="E517" s="118"/>
      <c r="F517" s="58"/>
      <c r="G517" s="58"/>
      <c r="H517" s="12"/>
      <c r="I517" s="118"/>
      <c r="J517" s="58"/>
      <c r="K517" s="58"/>
      <c r="L517" s="12"/>
      <c r="M517" s="118"/>
      <c r="N517" s="181"/>
      <c r="O517" s="25"/>
      <c r="P517" s="8"/>
      <c r="Q517" s="181"/>
      <c r="Y517" s="12"/>
    </row>
    <row r="518" spans="1:25" x14ac:dyDescent="0.25">
      <c r="A518" s="82"/>
      <c r="B518" s="58"/>
      <c r="C518" s="58"/>
      <c r="D518" s="12"/>
      <c r="E518" s="118"/>
      <c r="F518" s="58"/>
      <c r="G518" s="58"/>
      <c r="H518" s="12"/>
      <c r="I518" s="118"/>
      <c r="J518" s="58"/>
      <c r="K518" s="58"/>
      <c r="L518" s="12"/>
      <c r="M518" s="118"/>
      <c r="N518" s="181"/>
      <c r="O518" s="25"/>
      <c r="P518" s="8"/>
      <c r="Q518" s="181"/>
      <c r="Y518" s="12"/>
    </row>
    <row r="519" spans="1:25" x14ac:dyDescent="0.25">
      <c r="A519" s="82"/>
      <c r="B519" s="58"/>
      <c r="C519" s="58"/>
      <c r="D519" s="12"/>
      <c r="E519" s="118"/>
      <c r="F519" s="58"/>
      <c r="G519" s="58"/>
      <c r="H519" s="12"/>
      <c r="I519" s="118"/>
      <c r="J519" s="58"/>
      <c r="K519" s="58"/>
      <c r="L519" s="12"/>
      <c r="M519" s="118"/>
      <c r="N519" s="181"/>
      <c r="O519" s="25"/>
      <c r="P519" s="8"/>
      <c r="Q519" s="181"/>
      <c r="Y519" s="12"/>
    </row>
    <row r="520" spans="1:25" x14ac:dyDescent="0.25">
      <c r="A520" s="82"/>
      <c r="B520" s="58"/>
      <c r="C520" s="58"/>
      <c r="D520" s="12"/>
      <c r="E520" s="118"/>
      <c r="F520" s="58"/>
      <c r="G520" s="58"/>
      <c r="H520" s="12"/>
      <c r="I520" s="118"/>
      <c r="J520" s="58"/>
      <c r="K520" s="58"/>
      <c r="L520" s="12"/>
      <c r="M520" s="118"/>
      <c r="N520" s="181"/>
      <c r="O520" s="25"/>
      <c r="P520" s="8"/>
      <c r="Q520" s="181"/>
      <c r="Y520" s="12"/>
    </row>
    <row r="521" spans="1:25" x14ac:dyDescent="0.25">
      <c r="A521" s="82"/>
      <c r="B521" s="58"/>
      <c r="C521" s="58"/>
      <c r="D521" s="12"/>
      <c r="E521" s="118"/>
      <c r="F521" s="58"/>
      <c r="G521" s="58"/>
      <c r="H521" s="12"/>
      <c r="I521" s="118"/>
      <c r="J521" s="58"/>
      <c r="K521" s="58"/>
      <c r="L521" s="12"/>
      <c r="M521" s="118"/>
      <c r="N521" s="181"/>
      <c r="O521" s="25"/>
      <c r="P521" s="8"/>
      <c r="Q521" s="181"/>
      <c r="Y521" s="12"/>
    </row>
    <row r="522" spans="1:25" x14ac:dyDescent="0.25">
      <c r="A522" s="82"/>
      <c r="B522" s="58"/>
      <c r="C522" s="58"/>
      <c r="D522" s="12"/>
      <c r="E522" s="118"/>
      <c r="F522" s="58"/>
      <c r="G522" s="58"/>
      <c r="H522" s="12"/>
      <c r="I522" s="118"/>
      <c r="J522" s="58"/>
      <c r="K522" s="58"/>
      <c r="L522" s="12"/>
      <c r="M522" s="118"/>
      <c r="N522" s="181"/>
      <c r="O522" s="25"/>
      <c r="P522" s="8"/>
      <c r="Q522" s="181"/>
      <c r="Y522" s="12"/>
    </row>
    <row r="523" spans="1:25" x14ac:dyDescent="0.25">
      <c r="A523" s="82"/>
      <c r="B523" s="58"/>
      <c r="C523" s="58"/>
      <c r="D523" s="12"/>
      <c r="E523" s="118"/>
      <c r="F523" s="58"/>
      <c r="G523" s="58"/>
      <c r="H523" s="12"/>
      <c r="I523" s="118"/>
      <c r="J523" s="58"/>
      <c r="K523" s="58"/>
      <c r="L523" s="12"/>
      <c r="M523" s="118"/>
      <c r="N523" s="181"/>
      <c r="O523" s="25"/>
      <c r="P523" s="8"/>
      <c r="Q523" s="181"/>
      <c r="Y523" s="12"/>
    </row>
    <row r="524" spans="1:25" x14ac:dyDescent="0.25">
      <c r="A524" s="82"/>
      <c r="B524" s="58"/>
      <c r="C524" s="58"/>
      <c r="D524" s="12"/>
      <c r="E524" s="118"/>
      <c r="F524" s="58"/>
      <c r="G524" s="58"/>
      <c r="H524" s="12"/>
      <c r="I524" s="118"/>
      <c r="J524" s="58"/>
      <c r="K524" s="58"/>
      <c r="L524" s="12"/>
      <c r="M524" s="118"/>
      <c r="N524" s="181"/>
      <c r="O524" s="25"/>
      <c r="P524" s="8"/>
      <c r="Q524" s="181"/>
      <c r="Y524" s="12"/>
    </row>
    <row r="525" spans="1:25" x14ac:dyDescent="0.25">
      <c r="A525" s="82"/>
      <c r="B525" s="58"/>
      <c r="C525" s="58"/>
      <c r="D525" s="12"/>
      <c r="E525" s="118"/>
      <c r="F525" s="58"/>
      <c r="G525" s="58"/>
      <c r="H525" s="12"/>
      <c r="I525" s="118"/>
      <c r="J525" s="58"/>
      <c r="K525" s="58"/>
      <c r="L525" s="12"/>
      <c r="M525" s="118"/>
      <c r="N525" s="181"/>
      <c r="O525" s="25"/>
      <c r="P525" s="8"/>
      <c r="Q525" s="181"/>
      <c r="Y525" s="12"/>
    </row>
    <row r="526" spans="1:25" x14ac:dyDescent="0.25">
      <c r="A526" s="82"/>
      <c r="B526" s="58"/>
      <c r="C526" s="58"/>
      <c r="D526" s="12"/>
      <c r="E526" s="118"/>
      <c r="F526" s="58"/>
      <c r="G526" s="58"/>
      <c r="H526" s="12"/>
      <c r="I526" s="118"/>
      <c r="J526" s="58"/>
      <c r="K526" s="58"/>
      <c r="L526" s="12"/>
      <c r="M526" s="118"/>
      <c r="N526" s="181"/>
      <c r="O526" s="25"/>
      <c r="P526" s="8"/>
      <c r="Q526" s="181"/>
      <c r="Y526" s="12"/>
    </row>
    <row r="527" spans="1:25" x14ac:dyDescent="0.25">
      <c r="A527" s="82"/>
      <c r="B527" s="58"/>
      <c r="C527" s="58"/>
      <c r="D527" s="12"/>
      <c r="E527" s="118"/>
      <c r="F527" s="58"/>
      <c r="G527" s="58"/>
      <c r="H527" s="12"/>
      <c r="I527" s="118"/>
      <c r="J527" s="58"/>
      <c r="K527" s="58"/>
      <c r="L527" s="12"/>
      <c r="M527" s="118"/>
      <c r="N527" s="181"/>
      <c r="O527" s="25"/>
      <c r="P527" s="8"/>
      <c r="Q527" s="181"/>
      <c r="Y527" s="12"/>
    </row>
    <row r="528" spans="1:25" x14ac:dyDescent="0.25">
      <c r="A528" s="82"/>
      <c r="B528" s="58"/>
      <c r="C528" s="58"/>
      <c r="D528" s="12"/>
      <c r="E528" s="118"/>
      <c r="F528" s="58"/>
      <c r="G528" s="58"/>
      <c r="H528" s="12"/>
      <c r="I528" s="118"/>
      <c r="J528" s="58"/>
      <c r="K528" s="58"/>
      <c r="L528" s="12"/>
      <c r="M528" s="118"/>
      <c r="N528" s="181"/>
      <c r="O528" s="25"/>
      <c r="P528" s="8"/>
      <c r="Q528" s="181"/>
      <c r="Y528" s="12"/>
    </row>
    <row r="529" spans="1:25" x14ac:dyDescent="0.25">
      <c r="A529" s="82"/>
      <c r="B529" s="58"/>
      <c r="C529" s="58"/>
      <c r="D529" s="12"/>
      <c r="E529" s="118"/>
      <c r="F529" s="58"/>
      <c r="G529" s="58"/>
      <c r="H529" s="12"/>
      <c r="I529" s="118"/>
      <c r="J529" s="58"/>
      <c r="K529" s="58"/>
      <c r="L529" s="12"/>
      <c r="M529" s="118"/>
      <c r="N529" s="181"/>
      <c r="O529" s="25"/>
      <c r="P529" s="8"/>
      <c r="Q529" s="181"/>
      <c r="Y529" s="12"/>
    </row>
    <row r="530" spans="1:25" x14ac:dyDescent="0.25">
      <c r="A530" s="82"/>
      <c r="B530" s="58"/>
      <c r="C530" s="58"/>
      <c r="D530" s="12"/>
      <c r="E530" s="118"/>
      <c r="F530" s="58"/>
      <c r="G530" s="58"/>
      <c r="H530" s="12"/>
      <c r="I530" s="118"/>
      <c r="J530" s="58"/>
      <c r="K530" s="58"/>
      <c r="L530" s="12"/>
      <c r="M530" s="118"/>
      <c r="N530" s="181"/>
      <c r="O530" s="25"/>
      <c r="P530" s="8"/>
      <c r="Q530" s="181"/>
      <c r="Y530" s="12"/>
    </row>
    <row r="531" spans="1:25" x14ac:dyDescent="0.25">
      <c r="A531" s="82"/>
      <c r="B531" s="58"/>
      <c r="C531" s="58"/>
      <c r="D531" s="12"/>
      <c r="E531" s="118"/>
      <c r="F531" s="58"/>
      <c r="G531" s="58"/>
      <c r="H531" s="12"/>
      <c r="I531" s="118"/>
      <c r="J531" s="58"/>
      <c r="K531" s="58"/>
      <c r="L531" s="12"/>
      <c r="M531" s="118"/>
      <c r="N531" s="181"/>
      <c r="O531" s="25"/>
      <c r="P531" s="8"/>
      <c r="Q531" s="181"/>
      <c r="Y531" s="12"/>
    </row>
    <row r="532" spans="1:25" x14ac:dyDescent="0.25">
      <c r="A532" s="82"/>
      <c r="B532" s="58"/>
      <c r="C532" s="58"/>
      <c r="D532" s="12"/>
      <c r="E532" s="118"/>
      <c r="F532" s="58"/>
      <c r="G532" s="58"/>
      <c r="H532" s="12"/>
      <c r="I532" s="118"/>
      <c r="J532" s="58"/>
      <c r="K532" s="58"/>
      <c r="L532" s="12"/>
      <c r="M532" s="118"/>
      <c r="N532" s="181"/>
      <c r="O532" s="25"/>
      <c r="P532" s="8"/>
      <c r="Q532" s="181"/>
      <c r="Y532" s="12"/>
    </row>
    <row r="533" spans="1:25" x14ac:dyDescent="0.25">
      <c r="A533" s="82"/>
      <c r="B533" s="58"/>
      <c r="C533" s="58"/>
      <c r="D533" s="12"/>
      <c r="E533" s="118"/>
      <c r="F533" s="58"/>
      <c r="G533" s="58"/>
      <c r="H533" s="12"/>
      <c r="I533" s="118"/>
      <c r="J533" s="58"/>
      <c r="K533" s="58"/>
      <c r="L533" s="12"/>
      <c r="M533" s="118"/>
      <c r="N533" s="181"/>
      <c r="O533" s="25"/>
      <c r="P533" s="8"/>
      <c r="Q533" s="181"/>
      <c r="Y533" s="12"/>
    </row>
    <row r="534" spans="1:25" x14ac:dyDescent="0.25">
      <c r="A534" s="82"/>
      <c r="B534" s="58"/>
      <c r="C534" s="58"/>
      <c r="D534" s="12"/>
      <c r="E534" s="118"/>
      <c r="F534" s="58"/>
      <c r="G534" s="58"/>
      <c r="H534" s="12"/>
      <c r="I534" s="118"/>
      <c r="J534" s="58"/>
      <c r="K534" s="58"/>
      <c r="L534" s="12"/>
      <c r="M534" s="118"/>
      <c r="N534" s="181"/>
      <c r="O534" s="25"/>
      <c r="P534" s="8"/>
      <c r="Q534" s="181"/>
      <c r="Y534" s="12"/>
    </row>
    <row r="535" spans="1:25" x14ac:dyDescent="0.25">
      <c r="A535" s="82"/>
      <c r="B535" s="58"/>
      <c r="C535" s="58"/>
      <c r="D535" s="12"/>
      <c r="E535" s="118"/>
      <c r="F535" s="58"/>
      <c r="G535" s="58"/>
      <c r="H535" s="12"/>
      <c r="I535" s="118"/>
      <c r="J535" s="58"/>
      <c r="K535" s="58"/>
      <c r="L535" s="12"/>
      <c r="M535" s="118"/>
      <c r="N535" s="181"/>
      <c r="O535" s="25"/>
      <c r="P535" s="8"/>
      <c r="Q535" s="181"/>
      <c r="Y535" s="12"/>
    </row>
    <row r="536" spans="1:25" x14ac:dyDescent="0.25">
      <c r="A536" s="82"/>
      <c r="B536" s="58"/>
      <c r="C536" s="58"/>
      <c r="D536" s="12"/>
      <c r="E536" s="118"/>
      <c r="F536" s="58"/>
      <c r="G536" s="58"/>
      <c r="H536" s="12"/>
      <c r="I536" s="118"/>
      <c r="J536" s="58"/>
      <c r="K536" s="58"/>
      <c r="L536" s="12"/>
      <c r="M536" s="118"/>
      <c r="N536" s="181"/>
      <c r="O536" s="25"/>
      <c r="P536" s="8"/>
      <c r="Q536" s="181"/>
      <c r="Y536" s="12"/>
    </row>
    <row r="537" spans="1:25" x14ac:dyDescent="0.25">
      <c r="A537" s="82"/>
      <c r="B537" s="58"/>
      <c r="C537" s="58"/>
      <c r="D537" s="12"/>
      <c r="E537" s="118"/>
      <c r="F537" s="58"/>
      <c r="G537" s="58"/>
      <c r="H537" s="12"/>
      <c r="I537" s="118"/>
      <c r="J537" s="58"/>
      <c r="K537" s="58"/>
      <c r="L537" s="12"/>
      <c r="M537" s="118"/>
      <c r="N537" s="181"/>
      <c r="O537" s="25"/>
      <c r="P537" s="8"/>
      <c r="Q537" s="181"/>
      <c r="Y537" s="12"/>
    </row>
    <row r="538" spans="1:25" x14ac:dyDescent="0.25">
      <c r="A538" s="82"/>
      <c r="B538" s="58"/>
      <c r="C538" s="58"/>
      <c r="D538" s="12"/>
      <c r="E538" s="118"/>
      <c r="F538" s="58"/>
      <c r="G538" s="58"/>
      <c r="H538" s="12"/>
      <c r="I538" s="118"/>
      <c r="J538" s="58"/>
      <c r="K538" s="58"/>
      <c r="L538" s="12"/>
      <c r="M538" s="118"/>
      <c r="N538" s="181"/>
      <c r="O538" s="25"/>
      <c r="P538" s="8"/>
      <c r="Q538" s="181"/>
      <c r="Y538" s="12"/>
    </row>
    <row r="539" spans="1:25" x14ac:dyDescent="0.25">
      <c r="A539" s="82"/>
      <c r="B539" s="58"/>
      <c r="C539" s="58"/>
      <c r="D539" s="12"/>
      <c r="E539" s="118"/>
      <c r="F539" s="58"/>
      <c r="G539" s="58"/>
      <c r="H539" s="12"/>
      <c r="I539" s="118"/>
      <c r="J539" s="58"/>
      <c r="K539" s="58"/>
      <c r="L539" s="12"/>
      <c r="M539" s="118"/>
      <c r="N539" s="181"/>
      <c r="O539" s="25"/>
      <c r="P539" s="8"/>
      <c r="Q539" s="181"/>
      <c r="Y539" s="12"/>
    </row>
    <row r="540" spans="1:25" x14ac:dyDescent="0.25">
      <c r="A540" s="82"/>
      <c r="B540" s="58"/>
      <c r="C540" s="58"/>
      <c r="D540" s="12"/>
      <c r="E540" s="118"/>
      <c r="F540" s="58"/>
      <c r="G540" s="58"/>
      <c r="H540" s="12"/>
      <c r="I540" s="118"/>
      <c r="J540" s="58"/>
      <c r="K540" s="58"/>
      <c r="L540" s="12"/>
      <c r="M540" s="118"/>
      <c r="N540" s="181"/>
      <c r="O540" s="25"/>
      <c r="P540" s="8"/>
      <c r="Q540" s="181"/>
      <c r="Y540" s="12"/>
    </row>
    <row r="541" spans="1:25" x14ac:dyDescent="0.25">
      <c r="A541" s="82"/>
      <c r="B541" s="58"/>
      <c r="C541" s="58"/>
      <c r="D541" s="12"/>
      <c r="E541" s="118"/>
      <c r="F541" s="58"/>
      <c r="G541" s="58"/>
      <c r="H541" s="12"/>
      <c r="I541" s="118"/>
      <c r="J541" s="58"/>
      <c r="K541" s="58"/>
      <c r="L541" s="12"/>
      <c r="M541" s="118"/>
      <c r="N541" s="181"/>
      <c r="O541" s="25"/>
      <c r="P541" s="8"/>
      <c r="Q541" s="181"/>
      <c r="Y541" s="12"/>
    </row>
    <row r="542" spans="1:25" x14ac:dyDescent="0.25">
      <c r="A542" s="82"/>
      <c r="B542" s="58"/>
      <c r="C542" s="58"/>
      <c r="D542" s="12"/>
      <c r="E542" s="118"/>
      <c r="F542" s="58"/>
      <c r="G542" s="58"/>
      <c r="H542" s="12"/>
      <c r="I542" s="118"/>
      <c r="J542" s="58"/>
      <c r="K542" s="58"/>
      <c r="L542" s="12"/>
      <c r="M542" s="118"/>
      <c r="N542" s="181"/>
      <c r="O542" s="25"/>
      <c r="P542" s="8"/>
      <c r="Q542" s="181"/>
      <c r="Y542" s="12"/>
    </row>
    <row r="543" spans="1:25" x14ac:dyDescent="0.25">
      <c r="A543" s="82"/>
      <c r="B543" s="58"/>
      <c r="C543" s="58"/>
      <c r="D543" s="12"/>
      <c r="E543" s="118"/>
      <c r="F543" s="58"/>
      <c r="G543" s="58"/>
      <c r="H543" s="12"/>
      <c r="I543" s="118"/>
      <c r="J543" s="58"/>
      <c r="K543" s="58"/>
      <c r="L543" s="12"/>
      <c r="M543" s="118"/>
      <c r="N543" s="181"/>
      <c r="O543" s="25"/>
      <c r="P543" s="8"/>
      <c r="Q543" s="181"/>
      <c r="Y543" s="12"/>
    </row>
    <row r="544" spans="1:25" x14ac:dyDescent="0.25">
      <c r="A544" s="82"/>
      <c r="B544" s="58"/>
      <c r="C544" s="58"/>
      <c r="D544" s="12"/>
      <c r="E544" s="118"/>
      <c r="F544" s="58"/>
      <c r="G544" s="58"/>
      <c r="H544" s="12"/>
      <c r="I544" s="118"/>
      <c r="J544" s="58"/>
      <c r="K544" s="58"/>
      <c r="L544" s="12"/>
      <c r="M544" s="118"/>
      <c r="N544" s="181"/>
      <c r="O544" s="25"/>
      <c r="P544" s="8"/>
      <c r="Q544" s="181"/>
      <c r="Y544" s="12"/>
    </row>
    <row r="545" spans="1:25" x14ac:dyDescent="0.25">
      <c r="A545" s="82"/>
      <c r="B545" s="58"/>
      <c r="C545" s="58"/>
      <c r="D545" s="12"/>
      <c r="E545" s="118"/>
      <c r="F545" s="58"/>
      <c r="G545" s="58"/>
      <c r="H545" s="12"/>
      <c r="I545" s="118"/>
      <c r="J545" s="58"/>
      <c r="K545" s="58"/>
      <c r="L545" s="12"/>
      <c r="M545" s="118"/>
      <c r="N545" s="181"/>
      <c r="O545" s="25"/>
      <c r="P545" s="8"/>
      <c r="Q545" s="181"/>
      <c r="Y545" s="12"/>
    </row>
    <row r="546" spans="1:25" x14ac:dyDescent="0.25">
      <c r="A546" s="82"/>
      <c r="B546" s="58"/>
      <c r="C546" s="58"/>
      <c r="D546" s="12"/>
      <c r="E546" s="118"/>
      <c r="F546" s="58"/>
      <c r="G546" s="58"/>
      <c r="H546" s="12"/>
      <c r="I546" s="118"/>
      <c r="J546" s="58"/>
      <c r="K546" s="58"/>
      <c r="L546" s="12"/>
      <c r="M546" s="118"/>
      <c r="N546" s="181"/>
      <c r="O546" s="25"/>
      <c r="P546" s="8"/>
      <c r="Q546" s="181"/>
      <c r="Y546" s="12"/>
    </row>
    <row r="547" spans="1:25" x14ac:dyDescent="0.25">
      <c r="A547" s="82"/>
      <c r="B547" s="58"/>
      <c r="C547" s="58"/>
      <c r="D547" s="12"/>
      <c r="E547" s="118"/>
      <c r="F547" s="58"/>
      <c r="G547" s="58"/>
      <c r="H547" s="12"/>
      <c r="I547" s="118"/>
      <c r="J547" s="58"/>
      <c r="K547" s="58"/>
      <c r="L547" s="12"/>
      <c r="M547" s="118"/>
      <c r="N547" s="181"/>
      <c r="O547" s="25"/>
      <c r="P547" s="8"/>
      <c r="Q547" s="181"/>
      <c r="Y547" s="12"/>
    </row>
    <row r="548" spans="1:25" x14ac:dyDescent="0.25">
      <c r="A548" s="82"/>
      <c r="B548" s="58"/>
      <c r="C548" s="58"/>
      <c r="D548" s="12"/>
      <c r="E548" s="118"/>
      <c r="F548" s="58"/>
      <c r="G548" s="58"/>
      <c r="H548" s="12"/>
      <c r="I548" s="118"/>
      <c r="J548" s="58"/>
      <c r="K548" s="58"/>
      <c r="L548" s="12"/>
      <c r="M548" s="118"/>
      <c r="N548" s="181"/>
      <c r="O548" s="25"/>
      <c r="P548" s="8"/>
      <c r="Q548" s="181"/>
      <c r="Y548" s="12"/>
    </row>
    <row r="549" spans="1:25" x14ac:dyDescent="0.25">
      <c r="A549" s="82"/>
      <c r="B549" s="58"/>
      <c r="C549" s="58"/>
      <c r="D549" s="12"/>
      <c r="E549" s="118"/>
      <c r="F549" s="58"/>
      <c r="G549" s="58"/>
      <c r="H549" s="12"/>
      <c r="I549" s="118"/>
      <c r="J549" s="58"/>
      <c r="K549" s="58"/>
      <c r="L549" s="12"/>
      <c r="M549" s="118"/>
      <c r="N549" s="181"/>
      <c r="O549" s="25"/>
      <c r="P549" s="8"/>
      <c r="Q549" s="181"/>
      <c r="Y549" s="12"/>
    </row>
    <row r="550" spans="1:25" x14ac:dyDescent="0.25">
      <c r="A550" s="82"/>
      <c r="B550" s="58"/>
      <c r="C550" s="58"/>
      <c r="D550" s="12"/>
      <c r="E550" s="118"/>
      <c r="F550" s="58"/>
      <c r="G550" s="58"/>
      <c r="H550" s="12"/>
      <c r="I550" s="118"/>
      <c r="J550" s="58"/>
      <c r="K550" s="58"/>
      <c r="L550" s="12"/>
      <c r="M550" s="118"/>
      <c r="N550" s="181"/>
      <c r="O550" s="25"/>
      <c r="P550" s="8"/>
      <c r="Q550" s="181"/>
      <c r="Y550" s="12"/>
    </row>
    <row r="551" spans="1:25" x14ac:dyDescent="0.25">
      <c r="A551" s="82"/>
      <c r="B551" s="58"/>
      <c r="C551" s="58"/>
      <c r="D551" s="12"/>
      <c r="E551" s="118"/>
      <c r="F551" s="58"/>
      <c r="G551" s="58"/>
      <c r="H551" s="12"/>
      <c r="I551" s="118"/>
      <c r="J551" s="58"/>
      <c r="K551" s="58"/>
      <c r="L551" s="12"/>
      <c r="M551" s="118"/>
      <c r="N551" s="181"/>
      <c r="O551" s="25"/>
      <c r="P551" s="8"/>
      <c r="Q551" s="181"/>
      <c r="Y551" s="12"/>
    </row>
    <row r="552" spans="1:25" x14ac:dyDescent="0.25">
      <c r="A552" s="82"/>
      <c r="B552" s="58"/>
      <c r="C552" s="58"/>
      <c r="D552" s="12"/>
      <c r="E552" s="118"/>
      <c r="F552" s="58"/>
      <c r="G552" s="58"/>
      <c r="H552" s="12"/>
      <c r="I552" s="118"/>
      <c r="J552" s="58"/>
      <c r="K552" s="58"/>
      <c r="L552" s="12"/>
      <c r="M552" s="118"/>
      <c r="N552" s="181"/>
      <c r="O552" s="25"/>
      <c r="P552" s="8"/>
      <c r="Q552" s="181"/>
      <c r="Y552" s="12"/>
    </row>
    <row r="553" spans="1:25" x14ac:dyDescent="0.25">
      <c r="A553" s="82"/>
      <c r="B553" s="58"/>
      <c r="C553" s="58"/>
      <c r="D553" s="12"/>
      <c r="E553" s="118"/>
      <c r="F553" s="58"/>
      <c r="G553" s="58"/>
      <c r="H553" s="12"/>
      <c r="I553" s="118"/>
      <c r="J553" s="58"/>
      <c r="K553" s="58"/>
      <c r="L553" s="12"/>
      <c r="M553" s="118"/>
      <c r="N553" s="181"/>
      <c r="O553" s="25"/>
      <c r="P553" s="8"/>
      <c r="Q553" s="181"/>
      <c r="Y553" s="12"/>
    </row>
    <row r="554" spans="1:25" x14ac:dyDescent="0.25">
      <c r="A554" s="82"/>
      <c r="B554" s="58"/>
      <c r="C554" s="58"/>
      <c r="D554" s="12"/>
      <c r="E554" s="118"/>
      <c r="F554" s="58"/>
      <c r="G554" s="58"/>
      <c r="H554" s="12"/>
      <c r="I554" s="118"/>
      <c r="J554" s="58"/>
      <c r="K554" s="58"/>
      <c r="L554" s="12"/>
      <c r="M554" s="118"/>
      <c r="N554" s="181"/>
      <c r="O554" s="25"/>
      <c r="P554" s="8"/>
      <c r="Q554" s="181"/>
      <c r="Y554" s="12"/>
    </row>
    <row r="555" spans="1:25" x14ac:dyDescent="0.25">
      <c r="A555" s="82"/>
      <c r="B555" s="58"/>
      <c r="C555" s="58"/>
      <c r="D555" s="12"/>
      <c r="E555" s="118"/>
      <c r="F555" s="58"/>
      <c r="G555" s="58"/>
      <c r="H555" s="12"/>
      <c r="I555" s="118"/>
      <c r="J555" s="58"/>
      <c r="K555" s="58"/>
      <c r="L555" s="12"/>
      <c r="M555" s="118"/>
      <c r="N555" s="181"/>
      <c r="O555" s="25"/>
      <c r="P555" s="8"/>
      <c r="Q555" s="181"/>
      <c r="Y555" s="12"/>
    </row>
    <row r="556" spans="1:25" x14ac:dyDescent="0.25">
      <c r="A556" s="82"/>
      <c r="B556" s="58"/>
      <c r="C556" s="58"/>
      <c r="D556" s="12"/>
      <c r="E556" s="118"/>
      <c r="F556" s="58"/>
      <c r="G556" s="58"/>
      <c r="H556" s="12"/>
      <c r="I556" s="118"/>
      <c r="J556" s="58"/>
      <c r="K556" s="58"/>
      <c r="L556" s="12"/>
      <c r="M556" s="118"/>
      <c r="N556" s="181"/>
      <c r="O556" s="25"/>
      <c r="P556" s="8"/>
      <c r="Q556" s="181"/>
      <c r="Y556" s="12"/>
    </row>
    <row r="557" spans="1:25" x14ac:dyDescent="0.25">
      <c r="A557" s="82"/>
      <c r="B557" s="58"/>
      <c r="C557" s="58"/>
      <c r="D557" s="12"/>
      <c r="E557" s="118"/>
      <c r="F557" s="58"/>
      <c r="G557" s="58"/>
      <c r="H557" s="12"/>
      <c r="I557" s="118"/>
      <c r="J557" s="58"/>
      <c r="K557" s="58"/>
      <c r="L557" s="12"/>
      <c r="M557" s="118"/>
      <c r="N557" s="181"/>
      <c r="O557" s="25"/>
      <c r="P557" s="8"/>
      <c r="Q557" s="181"/>
      <c r="Y557" s="12"/>
    </row>
    <row r="558" spans="1:25" x14ac:dyDescent="0.25">
      <c r="A558" s="82"/>
      <c r="B558" s="58"/>
      <c r="C558" s="58"/>
      <c r="D558" s="12"/>
      <c r="E558" s="118"/>
      <c r="F558" s="58"/>
      <c r="G558" s="58"/>
      <c r="H558" s="12"/>
      <c r="I558" s="118"/>
      <c r="J558" s="58"/>
      <c r="K558" s="58"/>
      <c r="L558" s="12"/>
      <c r="M558" s="118"/>
      <c r="N558" s="181"/>
      <c r="O558" s="25"/>
      <c r="P558" s="8"/>
      <c r="Q558" s="181"/>
      <c r="Y558" s="12"/>
    </row>
    <row r="559" spans="1:25" x14ac:dyDescent="0.25">
      <c r="A559" s="82"/>
      <c r="B559" s="58"/>
      <c r="C559" s="58"/>
      <c r="D559" s="12"/>
      <c r="E559" s="118"/>
      <c r="F559" s="58"/>
      <c r="G559" s="58"/>
      <c r="H559" s="12"/>
      <c r="I559" s="118"/>
      <c r="J559" s="58"/>
      <c r="K559" s="58"/>
      <c r="L559" s="12"/>
      <c r="M559" s="118"/>
      <c r="N559" s="181"/>
      <c r="O559" s="25"/>
      <c r="P559" s="8"/>
      <c r="Q559" s="181"/>
      <c r="Y559" s="12"/>
    </row>
    <row r="560" spans="1:25" x14ac:dyDescent="0.25">
      <c r="A560" s="82"/>
      <c r="B560" s="58"/>
      <c r="C560" s="58"/>
      <c r="D560" s="12"/>
      <c r="E560" s="118"/>
      <c r="F560" s="58"/>
      <c r="G560" s="58"/>
      <c r="H560" s="12"/>
      <c r="I560" s="118"/>
      <c r="J560" s="58"/>
      <c r="K560" s="58"/>
      <c r="L560" s="12"/>
      <c r="M560" s="118"/>
      <c r="N560" s="181"/>
      <c r="O560" s="25"/>
      <c r="P560" s="8"/>
      <c r="Q560" s="181"/>
      <c r="Y560" s="12"/>
    </row>
    <row r="561" spans="1:25" x14ac:dyDescent="0.25">
      <c r="A561" s="82"/>
      <c r="B561" s="58"/>
      <c r="C561" s="58"/>
      <c r="D561" s="12"/>
      <c r="E561" s="118"/>
      <c r="F561" s="58"/>
      <c r="G561" s="58"/>
      <c r="H561" s="12"/>
      <c r="I561" s="118"/>
      <c r="J561" s="58"/>
      <c r="K561" s="58"/>
      <c r="L561" s="12"/>
      <c r="M561" s="118"/>
      <c r="N561" s="181"/>
      <c r="O561" s="25"/>
      <c r="P561" s="8"/>
      <c r="Q561" s="181"/>
      <c r="Y561" s="12"/>
    </row>
    <row r="562" spans="1:25" x14ac:dyDescent="0.25">
      <c r="A562" s="82"/>
      <c r="B562" s="58"/>
      <c r="C562" s="58"/>
      <c r="D562" s="12"/>
      <c r="E562" s="118"/>
      <c r="F562" s="58"/>
      <c r="G562" s="58"/>
      <c r="H562" s="12"/>
      <c r="I562" s="118"/>
      <c r="J562" s="58"/>
      <c r="K562" s="58"/>
      <c r="L562" s="12"/>
      <c r="M562" s="118"/>
      <c r="N562" s="181"/>
      <c r="O562" s="25"/>
      <c r="P562" s="8"/>
      <c r="Q562" s="181"/>
      <c r="Y562" s="12"/>
    </row>
    <row r="563" spans="1:25" x14ac:dyDescent="0.25">
      <c r="A563" s="82"/>
      <c r="B563" s="58"/>
      <c r="C563" s="58"/>
      <c r="D563" s="12"/>
      <c r="E563" s="118"/>
      <c r="F563" s="58"/>
      <c r="G563" s="58"/>
      <c r="H563" s="12"/>
      <c r="I563" s="118"/>
      <c r="J563" s="58"/>
      <c r="K563" s="58"/>
      <c r="L563" s="12"/>
      <c r="M563" s="118"/>
      <c r="N563" s="181"/>
      <c r="O563" s="25"/>
      <c r="P563" s="8"/>
      <c r="Q563" s="181"/>
      <c r="Y563" s="12"/>
    </row>
    <row r="564" spans="1:25" x14ac:dyDescent="0.25">
      <c r="A564" s="82"/>
      <c r="B564" s="58"/>
      <c r="C564" s="58"/>
      <c r="D564" s="12"/>
      <c r="E564" s="118"/>
      <c r="F564" s="58"/>
      <c r="G564" s="58"/>
      <c r="H564" s="12"/>
      <c r="I564" s="118"/>
      <c r="J564" s="58"/>
      <c r="K564" s="58"/>
      <c r="L564" s="12"/>
      <c r="M564" s="118"/>
      <c r="N564" s="181"/>
      <c r="O564" s="25"/>
      <c r="P564" s="8"/>
      <c r="Q564" s="181"/>
      <c r="Y564" s="12"/>
    </row>
    <row r="565" spans="1:25" x14ac:dyDescent="0.25">
      <c r="A565" s="82"/>
      <c r="B565" s="58"/>
      <c r="C565" s="58"/>
      <c r="D565" s="12"/>
      <c r="E565" s="118"/>
      <c r="F565" s="58"/>
      <c r="G565" s="58"/>
      <c r="H565" s="12"/>
      <c r="I565" s="118"/>
      <c r="J565" s="58"/>
      <c r="K565" s="58"/>
      <c r="L565" s="12"/>
      <c r="M565" s="118"/>
      <c r="N565" s="181"/>
      <c r="O565" s="25"/>
      <c r="P565" s="8"/>
      <c r="Q565" s="181"/>
      <c r="Y565" s="12"/>
    </row>
    <row r="566" spans="1:25" x14ac:dyDescent="0.25">
      <c r="A566" s="82"/>
      <c r="B566" s="58"/>
      <c r="C566" s="58"/>
      <c r="D566" s="12"/>
      <c r="E566" s="118"/>
      <c r="F566" s="58"/>
      <c r="G566" s="58"/>
      <c r="H566" s="12"/>
      <c r="I566" s="118"/>
      <c r="J566" s="58"/>
      <c r="K566" s="58"/>
      <c r="L566" s="12"/>
      <c r="M566" s="118"/>
      <c r="N566" s="181"/>
      <c r="O566" s="25"/>
      <c r="P566" s="8"/>
      <c r="Q566" s="181"/>
      <c r="Y566" s="12"/>
    </row>
    <row r="567" spans="1:25" x14ac:dyDescent="0.25">
      <c r="A567" s="82"/>
      <c r="B567" s="58"/>
      <c r="C567" s="58"/>
      <c r="D567" s="12"/>
      <c r="E567" s="118"/>
      <c r="F567" s="58"/>
      <c r="G567" s="58"/>
      <c r="H567" s="12"/>
      <c r="I567" s="118"/>
      <c r="J567" s="58"/>
      <c r="K567" s="58"/>
      <c r="L567" s="12"/>
      <c r="M567" s="118"/>
      <c r="N567" s="181"/>
      <c r="O567" s="25"/>
      <c r="P567" s="8"/>
      <c r="Q567" s="181"/>
      <c r="Y567" s="12"/>
    </row>
    <row r="568" spans="1:25" x14ac:dyDescent="0.25">
      <c r="A568" s="82"/>
      <c r="B568" s="58"/>
      <c r="C568" s="58"/>
      <c r="D568" s="12"/>
      <c r="E568" s="118"/>
      <c r="F568" s="58"/>
      <c r="G568" s="58"/>
      <c r="H568" s="12"/>
      <c r="I568" s="118"/>
      <c r="J568" s="58"/>
      <c r="K568" s="58"/>
      <c r="L568" s="12"/>
      <c r="M568" s="118"/>
      <c r="N568" s="181"/>
      <c r="O568" s="25"/>
      <c r="P568" s="8"/>
      <c r="Q568" s="181"/>
      <c r="Y568" s="12"/>
    </row>
    <row r="569" spans="1:25" x14ac:dyDescent="0.25">
      <c r="A569" s="82"/>
      <c r="B569" s="58"/>
      <c r="C569" s="58"/>
      <c r="D569" s="12"/>
      <c r="E569" s="118"/>
      <c r="F569" s="58"/>
      <c r="G569" s="58"/>
      <c r="H569" s="12"/>
      <c r="I569" s="118"/>
      <c r="J569" s="58"/>
      <c r="K569" s="58"/>
      <c r="L569" s="12"/>
      <c r="M569" s="118"/>
      <c r="N569" s="181"/>
      <c r="O569" s="25"/>
      <c r="P569" s="8"/>
      <c r="Q569" s="181"/>
      <c r="Y569" s="12"/>
    </row>
    <row r="570" spans="1:25" x14ac:dyDescent="0.25">
      <c r="A570" s="82"/>
      <c r="B570" s="58"/>
      <c r="C570" s="58"/>
      <c r="D570" s="12"/>
      <c r="E570" s="118"/>
      <c r="F570" s="58"/>
      <c r="G570" s="58"/>
      <c r="H570" s="12"/>
      <c r="I570" s="118"/>
      <c r="J570" s="58"/>
      <c r="K570" s="58"/>
      <c r="L570" s="12"/>
      <c r="M570" s="118"/>
      <c r="N570" s="181"/>
      <c r="O570" s="25"/>
      <c r="P570" s="8"/>
      <c r="Q570" s="181"/>
      <c r="Y570" s="12"/>
    </row>
    <row r="571" spans="1:25" x14ac:dyDescent="0.25">
      <c r="A571" s="82"/>
      <c r="B571" s="58"/>
      <c r="C571" s="58"/>
      <c r="D571" s="12"/>
      <c r="E571" s="118"/>
      <c r="F571" s="58"/>
      <c r="G571" s="58"/>
      <c r="H571" s="12"/>
      <c r="I571" s="118"/>
      <c r="J571" s="58"/>
      <c r="K571" s="58"/>
      <c r="L571" s="12"/>
      <c r="M571" s="118"/>
      <c r="N571" s="181"/>
      <c r="O571" s="25"/>
      <c r="P571" s="8"/>
      <c r="Q571" s="181"/>
      <c r="Y571" s="12"/>
    </row>
    <row r="572" spans="1:25" x14ac:dyDescent="0.25">
      <c r="A572" s="82"/>
      <c r="B572" s="58"/>
      <c r="C572" s="58"/>
      <c r="D572" s="12"/>
      <c r="E572" s="118"/>
      <c r="F572" s="58"/>
      <c r="G572" s="58"/>
      <c r="H572" s="12"/>
      <c r="I572" s="118"/>
      <c r="J572" s="58"/>
      <c r="K572" s="58"/>
      <c r="L572" s="12"/>
      <c r="M572" s="118"/>
      <c r="N572" s="181"/>
      <c r="O572" s="25"/>
      <c r="P572" s="8"/>
      <c r="Q572" s="181"/>
      <c r="Y572" s="12"/>
    </row>
    <row r="573" spans="1:25" x14ac:dyDescent="0.25">
      <c r="A573" s="82"/>
      <c r="B573" s="58"/>
      <c r="C573" s="58"/>
      <c r="D573" s="12"/>
      <c r="E573" s="118"/>
      <c r="F573" s="58"/>
      <c r="G573" s="58"/>
      <c r="H573" s="12"/>
      <c r="I573" s="118"/>
      <c r="J573" s="58"/>
      <c r="K573" s="58"/>
      <c r="L573" s="12"/>
      <c r="M573" s="118"/>
      <c r="N573" s="181"/>
      <c r="O573" s="25"/>
      <c r="P573" s="8"/>
      <c r="Q573" s="181"/>
      <c r="Y573" s="12"/>
    </row>
    <row r="574" spans="1:25" x14ac:dyDescent="0.25">
      <c r="A574" s="82"/>
      <c r="B574" s="58"/>
      <c r="C574" s="58"/>
      <c r="D574" s="12"/>
      <c r="E574" s="118"/>
      <c r="F574" s="58"/>
      <c r="G574" s="58"/>
      <c r="H574" s="12"/>
      <c r="I574" s="118"/>
      <c r="J574" s="58"/>
      <c r="K574" s="58"/>
      <c r="L574" s="12"/>
      <c r="M574" s="118"/>
      <c r="N574" s="181"/>
      <c r="O574" s="25"/>
      <c r="P574" s="8"/>
      <c r="Q574" s="181"/>
      <c r="Y574" s="12"/>
    </row>
    <row r="575" spans="1:25" x14ac:dyDescent="0.25">
      <c r="A575" s="82"/>
      <c r="B575" s="58"/>
      <c r="C575" s="58"/>
      <c r="D575" s="12"/>
      <c r="E575" s="118"/>
      <c r="F575" s="58"/>
      <c r="G575" s="58"/>
      <c r="H575" s="12"/>
      <c r="I575" s="118"/>
      <c r="J575" s="58"/>
      <c r="K575" s="58"/>
      <c r="L575" s="12"/>
      <c r="M575" s="118"/>
      <c r="N575" s="181"/>
      <c r="O575" s="25"/>
      <c r="P575" s="8"/>
      <c r="Q575" s="181"/>
      <c r="Y575" s="12"/>
    </row>
    <row r="576" spans="1:25" x14ac:dyDescent="0.25">
      <c r="A576" s="82"/>
      <c r="B576" s="58"/>
      <c r="C576" s="58"/>
      <c r="D576" s="12"/>
      <c r="E576" s="118"/>
      <c r="F576" s="58"/>
      <c r="G576" s="58"/>
      <c r="H576" s="12"/>
      <c r="I576" s="118"/>
      <c r="J576" s="58"/>
      <c r="K576" s="58"/>
      <c r="L576" s="12"/>
      <c r="M576" s="118"/>
      <c r="N576" s="181"/>
      <c r="O576" s="25"/>
      <c r="P576" s="8"/>
      <c r="Q576" s="181"/>
      <c r="Y576" s="12"/>
    </row>
    <row r="577" spans="1:25" x14ac:dyDescent="0.25">
      <c r="A577" s="82"/>
      <c r="B577" s="58"/>
      <c r="C577" s="58"/>
      <c r="D577" s="12"/>
      <c r="E577" s="118"/>
      <c r="F577" s="58"/>
      <c r="G577" s="58"/>
      <c r="H577" s="12"/>
      <c r="I577" s="118"/>
      <c r="J577" s="58"/>
      <c r="K577" s="58"/>
      <c r="L577" s="12"/>
      <c r="M577" s="118"/>
      <c r="N577" s="181"/>
      <c r="O577" s="25"/>
      <c r="P577" s="8"/>
      <c r="Q577" s="181"/>
      <c r="Y577" s="12"/>
    </row>
    <row r="578" spans="1:25" x14ac:dyDescent="0.25">
      <c r="A578" s="82"/>
      <c r="B578" s="58"/>
      <c r="C578" s="58"/>
      <c r="D578" s="12"/>
      <c r="E578" s="118"/>
      <c r="F578" s="58"/>
      <c r="G578" s="58"/>
      <c r="H578" s="12"/>
      <c r="I578" s="118"/>
      <c r="J578" s="58"/>
      <c r="K578" s="58"/>
      <c r="L578" s="12"/>
      <c r="M578" s="118"/>
      <c r="N578" s="181"/>
      <c r="O578" s="25"/>
      <c r="P578" s="8"/>
      <c r="Q578" s="181"/>
      <c r="Y578" s="12"/>
    </row>
    <row r="579" spans="1:25" x14ac:dyDescent="0.25">
      <c r="A579" s="82"/>
      <c r="B579" s="58"/>
      <c r="C579" s="58"/>
      <c r="D579" s="12"/>
      <c r="E579" s="118"/>
      <c r="F579" s="58"/>
      <c r="G579" s="58"/>
      <c r="H579" s="12"/>
      <c r="I579" s="118"/>
      <c r="J579" s="58"/>
      <c r="K579" s="58"/>
      <c r="L579" s="12"/>
      <c r="M579" s="118"/>
      <c r="N579" s="181"/>
      <c r="O579" s="25"/>
      <c r="P579" s="8"/>
      <c r="Q579" s="181"/>
      <c r="Y579" s="12"/>
    </row>
    <row r="580" spans="1:25" x14ac:dyDescent="0.25">
      <c r="A580" s="82"/>
      <c r="B580" s="58"/>
      <c r="C580" s="58"/>
      <c r="D580" s="12"/>
      <c r="E580" s="118"/>
      <c r="F580" s="58"/>
      <c r="G580" s="58"/>
      <c r="H580" s="12"/>
      <c r="I580" s="118"/>
      <c r="J580" s="58"/>
      <c r="K580" s="58"/>
      <c r="L580" s="12"/>
      <c r="M580" s="118"/>
      <c r="N580" s="181"/>
      <c r="O580" s="25"/>
      <c r="P580" s="8"/>
      <c r="Q580" s="181"/>
      <c r="Y580" s="12"/>
    </row>
    <row r="581" spans="1:25" x14ac:dyDescent="0.25">
      <c r="A581" s="82"/>
      <c r="B581" s="58"/>
      <c r="C581" s="58"/>
      <c r="D581" s="12"/>
      <c r="E581" s="118"/>
      <c r="F581" s="58"/>
      <c r="G581" s="58"/>
      <c r="H581" s="12"/>
      <c r="I581" s="118"/>
      <c r="J581" s="58"/>
      <c r="K581" s="58"/>
      <c r="L581" s="12"/>
      <c r="M581" s="118"/>
      <c r="N581" s="181"/>
      <c r="O581" s="25"/>
      <c r="P581" s="8"/>
      <c r="Q581" s="181"/>
      <c r="Y581" s="12"/>
    </row>
    <row r="582" spans="1:25" x14ac:dyDescent="0.25">
      <c r="A582" s="82"/>
      <c r="B582" s="58"/>
      <c r="C582" s="58"/>
      <c r="D582" s="12"/>
      <c r="E582" s="118"/>
      <c r="F582" s="58"/>
      <c r="G582" s="58"/>
      <c r="H582" s="12"/>
      <c r="I582" s="118"/>
      <c r="J582" s="58"/>
      <c r="K582" s="58"/>
      <c r="L582" s="12"/>
      <c r="M582" s="118"/>
      <c r="N582" s="181"/>
      <c r="O582" s="25"/>
      <c r="P582" s="8"/>
      <c r="Q582" s="181"/>
      <c r="Y582" s="12"/>
    </row>
    <row r="583" spans="1:25" x14ac:dyDescent="0.25">
      <c r="A583" s="82"/>
      <c r="B583" s="58"/>
      <c r="C583" s="58"/>
      <c r="D583" s="12"/>
      <c r="E583" s="118"/>
      <c r="F583" s="58"/>
      <c r="G583" s="58"/>
      <c r="H583" s="12"/>
      <c r="I583" s="118"/>
      <c r="J583" s="58"/>
      <c r="K583" s="58"/>
      <c r="L583" s="12"/>
      <c r="M583" s="118"/>
      <c r="N583" s="181"/>
      <c r="O583" s="25"/>
      <c r="P583" s="8"/>
      <c r="Q583" s="181"/>
      <c r="Y583" s="12"/>
    </row>
    <row r="584" spans="1:25" x14ac:dyDescent="0.25">
      <c r="A584" s="82"/>
      <c r="B584" s="58"/>
      <c r="C584" s="58"/>
      <c r="D584" s="12"/>
      <c r="E584" s="118"/>
      <c r="F584" s="58"/>
      <c r="G584" s="58"/>
      <c r="H584" s="12"/>
      <c r="I584" s="118"/>
      <c r="J584" s="58"/>
      <c r="K584" s="58"/>
      <c r="L584" s="12"/>
      <c r="M584" s="118"/>
      <c r="N584" s="181"/>
      <c r="O584" s="25"/>
      <c r="P584" s="8"/>
      <c r="Q584" s="181"/>
      <c r="Y584" s="12"/>
    </row>
    <row r="585" spans="1:25" x14ac:dyDescent="0.25">
      <c r="A585" s="82"/>
      <c r="B585" s="58"/>
      <c r="C585" s="58"/>
      <c r="D585" s="12"/>
      <c r="E585" s="118"/>
      <c r="F585" s="58"/>
      <c r="G585" s="58"/>
      <c r="H585" s="12"/>
      <c r="I585" s="118"/>
      <c r="J585" s="58"/>
      <c r="K585" s="58"/>
      <c r="L585" s="12"/>
      <c r="M585" s="118"/>
      <c r="N585" s="181"/>
      <c r="O585" s="25"/>
      <c r="P585" s="8"/>
      <c r="Q585" s="181"/>
      <c r="Y585" s="12"/>
    </row>
    <row r="586" spans="1:25" x14ac:dyDescent="0.25">
      <c r="A586" s="82"/>
      <c r="B586" s="58"/>
      <c r="C586" s="58"/>
      <c r="D586" s="12"/>
      <c r="E586" s="118"/>
      <c r="F586" s="58"/>
      <c r="G586" s="58"/>
      <c r="H586" s="12"/>
      <c r="I586" s="118"/>
      <c r="J586" s="58"/>
      <c r="K586" s="58"/>
      <c r="L586" s="12"/>
      <c r="M586" s="118"/>
      <c r="N586" s="181"/>
      <c r="O586" s="25"/>
      <c r="P586" s="8"/>
      <c r="Q586" s="181"/>
      <c r="Y586" s="12"/>
    </row>
    <row r="587" spans="1:25" x14ac:dyDescent="0.25">
      <c r="A587" s="82"/>
      <c r="B587" s="58"/>
      <c r="C587" s="58"/>
      <c r="D587" s="12"/>
      <c r="E587" s="118"/>
      <c r="F587" s="58"/>
      <c r="G587" s="58"/>
      <c r="H587" s="12"/>
      <c r="I587" s="118"/>
      <c r="J587" s="58"/>
      <c r="K587" s="58"/>
      <c r="L587" s="12"/>
      <c r="M587" s="118"/>
      <c r="N587" s="181"/>
      <c r="O587" s="25"/>
      <c r="P587" s="8"/>
      <c r="Q587" s="181"/>
      <c r="Y587" s="12"/>
    </row>
    <row r="588" spans="1:25" x14ac:dyDescent="0.25">
      <c r="A588" s="82"/>
      <c r="B588" s="58"/>
      <c r="C588" s="58"/>
      <c r="D588" s="12"/>
      <c r="E588" s="118"/>
      <c r="F588" s="58"/>
      <c r="G588" s="58"/>
      <c r="H588" s="12"/>
      <c r="I588" s="118"/>
      <c r="J588" s="58"/>
      <c r="K588" s="58"/>
      <c r="L588" s="12"/>
      <c r="M588" s="118"/>
      <c r="N588" s="181"/>
      <c r="O588" s="25"/>
      <c r="P588" s="8"/>
      <c r="Q588" s="181"/>
      <c r="Y588" s="12"/>
    </row>
    <row r="589" spans="1:25" x14ac:dyDescent="0.25">
      <c r="A589" s="82"/>
      <c r="B589" s="58"/>
      <c r="C589" s="58"/>
      <c r="D589" s="12"/>
      <c r="E589" s="118"/>
      <c r="F589" s="58"/>
      <c r="G589" s="58"/>
      <c r="H589" s="12"/>
      <c r="I589" s="118"/>
      <c r="J589" s="58"/>
      <c r="K589" s="58"/>
      <c r="L589" s="12"/>
      <c r="M589" s="118"/>
      <c r="N589" s="181"/>
      <c r="O589" s="25"/>
      <c r="P589" s="8"/>
      <c r="Q589" s="181"/>
      <c r="Y589" s="12"/>
    </row>
    <row r="590" spans="1:25" x14ac:dyDescent="0.25">
      <c r="A590" s="82"/>
      <c r="B590" s="58"/>
      <c r="C590" s="58"/>
      <c r="D590" s="12"/>
      <c r="E590" s="118"/>
      <c r="F590" s="58"/>
      <c r="G590" s="58"/>
      <c r="H590" s="12"/>
      <c r="I590" s="118"/>
      <c r="J590" s="58"/>
      <c r="K590" s="58"/>
      <c r="L590" s="12"/>
      <c r="M590" s="118"/>
      <c r="N590" s="181"/>
      <c r="O590" s="25"/>
      <c r="P590" s="8"/>
      <c r="Q590" s="181"/>
      <c r="Y590" s="12"/>
    </row>
    <row r="591" spans="1:25" x14ac:dyDescent="0.25">
      <c r="A591" s="82"/>
      <c r="B591" s="58"/>
      <c r="C591" s="58"/>
      <c r="D591" s="12"/>
      <c r="E591" s="118"/>
      <c r="F591" s="58"/>
      <c r="G591" s="58"/>
      <c r="H591" s="12"/>
      <c r="I591" s="118"/>
      <c r="J591" s="58"/>
      <c r="K591" s="58"/>
      <c r="L591" s="12"/>
      <c r="M591" s="118"/>
      <c r="N591" s="181"/>
      <c r="O591" s="25"/>
      <c r="P591" s="8"/>
      <c r="Q591" s="181"/>
      <c r="Y591" s="12"/>
    </row>
    <row r="592" spans="1:25" x14ac:dyDescent="0.25">
      <c r="A592" s="82"/>
      <c r="B592" s="58"/>
      <c r="C592" s="58"/>
      <c r="D592" s="12"/>
      <c r="E592" s="118"/>
      <c r="F592" s="58"/>
      <c r="G592" s="58"/>
      <c r="H592" s="12"/>
      <c r="I592" s="118"/>
      <c r="J592" s="58"/>
      <c r="K592" s="58"/>
      <c r="L592" s="12"/>
      <c r="M592" s="118"/>
      <c r="N592" s="181"/>
      <c r="O592" s="25"/>
      <c r="P592" s="8"/>
      <c r="Q592" s="181"/>
      <c r="Y592" s="12"/>
    </row>
    <row r="593" spans="1:25" x14ac:dyDescent="0.25">
      <c r="A593" s="82"/>
      <c r="B593" s="58"/>
      <c r="C593" s="58"/>
      <c r="D593" s="12"/>
      <c r="E593" s="118"/>
      <c r="F593" s="58"/>
      <c r="G593" s="58"/>
      <c r="H593" s="12"/>
      <c r="I593" s="118"/>
      <c r="J593" s="58"/>
      <c r="K593" s="58"/>
      <c r="L593" s="12"/>
      <c r="M593" s="118"/>
      <c r="N593" s="181"/>
      <c r="O593" s="25"/>
      <c r="P593" s="8"/>
      <c r="Q593" s="181"/>
      <c r="Y593" s="12"/>
    </row>
    <row r="594" spans="1:25" x14ac:dyDescent="0.25">
      <c r="A594" s="82"/>
      <c r="B594" s="58"/>
      <c r="C594" s="58"/>
      <c r="D594" s="12"/>
      <c r="E594" s="118"/>
      <c r="F594" s="58"/>
      <c r="G594" s="58"/>
      <c r="H594" s="12"/>
      <c r="I594" s="118"/>
      <c r="J594" s="58"/>
      <c r="K594" s="58"/>
      <c r="L594" s="12"/>
      <c r="M594" s="118"/>
      <c r="N594" s="181"/>
      <c r="O594" s="25"/>
      <c r="P594" s="8"/>
      <c r="Q594" s="181"/>
      <c r="Y594" s="12"/>
    </row>
    <row r="595" spans="1:25" x14ac:dyDescent="0.25">
      <c r="A595" s="82"/>
      <c r="B595" s="58"/>
      <c r="C595" s="58"/>
      <c r="D595" s="12"/>
      <c r="E595" s="118"/>
      <c r="F595" s="58"/>
      <c r="G595" s="58"/>
      <c r="H595" s="12"/>
      <c r="I595" s="118"/>
      <c r="J595" s="58"/>
      <c r="K595" s="58"/>
      <c r="L595" s="12"/>
      <c r="M595" s="118"/>
      <c r="N595" s="181"/>
      <c r="O595" s="25"/>
      <c r="P595" s="8"/>
      <c r="Q595" s="181"/>
      <c r="Y595" s="12"/>
    </row>
    <row r="596" spans="1:25" x14ac:dyDescent="0.25">
      <c r="A596" s="82"/>
      <c r="B596" s="58"/>
      <c r="C596" s="58"/>
      <c r="D596" s="12"/>
      <c r="E596" s="118"/>
      <c r="F596" s="58"/>
      <c r="G596" s="58"/>
      <c r="H596" s="12"/>
      <c r="I596" s="118"/>
      <c r="J596" s="58"/>
      <c r="K596" s="58"/>
      <c r="L596" s="12"/>
      <c r="M596" s="118"/>
      <c r="N596" s="181"/>
      <c r="O596" s="25"/>
      <c r="P596" s="8"/>
      <c r="Q596" s="181"/>
      <c r="Y596" s="12"/>
    </row>
    <row r="597" spans="1:25" x14ac:dyDescent="0.25">
      <c r="A597" s="82"/>
      <c r="B597" s="58"/>
      <c r="C597" s="58"/>
      <c r="D597" s="12"/>
      <c r="E597" s="118"/>
      <c r="F597" s="58"/>
      <c r="G597" s="58"/>
      <c r="H597" s="12"/>
      <c r="I597" s="118"/>
      <c r="J597" s="58"/>
      <c r="K597" s="58"/>
      <c r="L597" s="12"/>
      <c r="M597" s="118"/>
      <c r="N597" s="181"/>
      <c r="O597" s="25"/>
      <c r="P597" s="8"/>
      <c r="Q597" s="181"/>
      <c r="Y597" s="12"/>
    </row>
    <row r="598" spans="1:25" x14ac:dyDescent="0.25">
      <c r="A598" s="82"/>
      <c r="B598" s="58"/>
      <c r="C598" s="58"/>
      <c r="D598" s="12"/>
      <c r="E598" s="118"/>
      <c r="F598" s="58"/>
      <c r="G598" s="58"/>
      <c r="H598" s="12"/>
      <c r="I598" s="118"/>
      <c r="J598" s="58"/>
      <c r="K598" s="58"/>
      <c r="L598" s="12"/>
      <c r="M598" s="118"/>
      <c r="N598" s="181"/>
      <c r="O598" s="25"/>
      <c r="P598" s="8"/>
      <c r="Q598" s="181"/>
      <c r="Y598" s="12"/>
    </row>
    <row r="599" spans="1:25" x14ac:dyDescent="0.25">
      <c r="A599" s="82"/>
      <c r="B599" s="58"/>
      <c r="C599" s="58"/>
      <c r="D599" s="12"/>
      <c r="E599" s="118"/>
      <c r="F599" s="58"/>
      <c r="G599" s="58"/>
      <c r="H599" s="12"/>
      <c r="I599" s="118"/>
      <c r="J599" s="58"/>
      <c r="K599" s="58"/>
      <c r="L599" s="12"/>
      <c r="M599" s="118"/>
      <c r="N599" s="181"/>
      <c r="O599" s="25"/>
      <c r="P599" s="8"/>
      <c r="Q599" s="181"/>
      <c r="Y599" s="12"/>
    </row>
    <row r="600" spans="1:25" x14ac:dyDescent="0.25">
      <c r="A600" s="82"/>
      <c r="B600" s="58"/>
      <c r="C600" s="58"/>
      <c r="D600" s="12"/>
      <c r="E600" s="118"/>
      <c r="F600" s="58"/>
      <c r="G600" s="58"/>
      <c r="H600" s="12"/>
      <c r="I600" s="118"/>
      <c r="J600" s="58"/>
      <c r="K600" s="58"/>
      <c r="L600" s="12"/>
      <c r="M600" s="118"/>
      <c r="N600" s="181"/>
      <c r="O600" s="25"/>
      <c r="P600" s="8"/>
      <c r="Q600" s="181"/>
      <c r="Y600" s="12"/>
    </row>
    <row r="601" spans="1:25" x14ac:dyDescent="0.25">
      <c r="A601" s="82"/>
      <c r="B601" s="58"/>
      <c r="C601" s="58"/>
      <c r="D601" s="12"/>
      <c r="E601" s="118"/>
      <c r="F601" s="58"/>
      <c r="G601" s="58"/>
      <c r="H601" s="12"/>
      <c r="I601" s="118"/>
      <c r="J601" s="58"/>
      <c r="K601" s="58"/>
      <c r="L601" s="12"/>
      <c r="M601" s="118"/>
      <c r="N601" s="181"/>
      <c r="O601" s="25"/>
      <c r="P601" s="8"/>
      <c r="Q601" s="181"/>
      <c r="Y601" s="12"/>
    </row>
    <row r="602" spans="1:25" x14ac:dyDescent="0.25">
      <c r="A602" s="82"/>
      <c r="B602" s="58"/>
      <c r="C602" s="58"/>
      <c r="D602" s="12"/>
      <c r="E602" s="118"/>
      <c r="F602" s="58"/>
      <c r="G602" s="58"/>
      <c r="H602" s="12"/>
      <c r="I602" s="118"/>
      <c r="J602" s="58"/>
      <c r="K602" s="58"/>
      <c r="L602" s="12"/>
      <c r="M602" s="118"/>
      <c r="N602" s="181"/>
      <c r="O602" s="25"/>
      <c r="P602" s="8"/>
      <c r="Q602" s="181"/>
      <c r="Y602" s="12"/>
    </row>
    <row r="603" spans="1:25" x14ac:dyDescent="0.25">
      <c r="A603" s="82"/>
      <c r="B603" s="58"/>
      <c r="C603" s="58"/>
      <c r="D603" s="12"/>
      <c r="E603" s="118"/>
      <c r="F603" s="58"/>
      <c r="G603" s="58"/>
      <c r="H603" s="12"/>
      <c r="I603" s="118"/>
      <c r="J603" s="58"/>
      <c r="K603" s="58"/>
      <c r="L603" s="12"/>
      <c r="M603" s="118"/>
      <c r="N603" s="181"/>
      <c r="O603" s="25"/>
      <c r="P603" s="8"/>
      <c r="Q603" s="181"/>
      <c r="Y603" s="12"/>
    </row>
    <row r="604" spans="1:25" x14ac:dyDescent="0.25">
      <c r="A604" s="82"/>
      <c r="B604" s="58"/>
      <c r="C604" s="58"/>
      <c r="D604" s="12"/>
      <c r="E604" s="118"/>
      <c r="F604" s="58"/>
      <c r="G604" s="58"/>
      <c r="H604" s="12"/>
      <c r="I604" s="118"/>
      <c r="J604" s="58"/>
      <c r="K604" s="58"/>
      <c r="L604" s="12"/>
      <c r="M604" s="118"/>
      <c r="N604" s="181"/>
      <c r="O604" s="25"/>
      <c r="P604" s="8"/>
      <c r="Q604" s="181"/>
      <c r="Y604" s="12"/>
    </row>
    <row r="605" spans="1:25" x14ac:dyDescent="0.25">
      <c r="A605" s="82"/>
      <c r="B605" s="58"/>
      <c r="C605" s="58"/>
      <c r="D605" s="12"/>
      <c r="E605" s="118"/>
      <c r="F605" s="58"/>
      <c r="G605" s="58"/>
      <c r="H605" s="12"/>
      <c r="I605" s="118"/>
      <c r="J605" s="58"/>
      <c r="K605" s="58"/>
      <c r="L605" s="12"/>
      <c r="M605" s="118"/>
      <c r="N605" s="181"/>
      <c r="O605" s="25"/>
      <c r="P605" s="8"/>
      <c r="Q605" s="181"/>
      <c r="Y605" s="12"/>
    </row>
    <row r="606" spans="1:25" x14ac:dyDescent="0.25">
      <c r="A606" s="82"/>
      <c r="B606" s="58"/>
      <c r="C606" s="58"/>
      <c r="D606" s="12"/>
      <c r="E606" s="118"/>
      <c r="F606" s="58"/>
      <c r="G606" s="58"/>
      <c r="H606" s="12"/>
      <c r="I606" s="118"/>
      <c r="J606" s="58"/>
      <c r="K606" s="58"/>
      <c r="L606" s="12"/>
      <c r="M606" s="118"/>
      <c r="N606" s="181"/>
      <c r="O606" s="25"/>
      <c r="P606" s="8"/>
      <c r="Q606" s="181"/>
      <c r="Y606" s="12"/>
    </row>
    <row r="607" spans="1:25" x14ac:dyDescent="0.25">
      <c r="A607" s="82"/>
      <c r="B607" s="58"/>
      <c r="C607" s="58"/>
      <c r="D607" s="12"/>
      <c r="E607" s="118"/>
      <c r="F607" s="58"/>
      <c r="G607" s="58"/>
      <c r="H607" s="12"/>
      <c r="I607" s="118"/>
      <c r="J607" s="58"/>
      <c r="K607" s="58"/>
      <c r="L607" s="12"/>
      <c r="M607" s="118"/>
      <c r="N607" s="181"/>
      <c r="O607" s="25"/>
      <c r="P607" s="8"/>
      <c r="Q607" s="181"/>
      <c r="Y607" s="12"/>
    </row>
    <row r="608" spans="1:25" x14ac:dyDescent="0.25">
      <c r="A608" s="82"/>
      <c r="B608" s="58"/>
      <c r="C608" s="58"/>
      <c r="D608" s="12"/>
      <c r="E608" s="118"/>
      <c r="F608" s="58"/>
      <c r="G608" s="58"/>
      <c r="H608" s="12"/>
      <c r="I608" s="118"/>
      <c r="J608" s="58"/>
      <c r="K608" s="58"/>
      <c r="L608" s="12"/>
      <c r="M608" s="118"/>
      <c r="N608" s="181"/>
      <c r="O608" s="25"/>
      <c r="P608" s="8"/>
      <c r="Q608" s="181"/>
      <c r="Y608" s="12"/>
    </row>
    <row r="609" spans="1:25" x14ac:dyDescent="0.25">
      <c r="A609" s="82"/>
      <c r="B609" s="58"/>
      <c r="C609" s="58"/>
      <c r="D609" s="12"/>
      <c r="E609" s="118"/>
      <c r="F609" s="58"/>
      <c r="G609" s="58"/>
      <c r="H609" s="12"/>
      <c r="I609" s="118"/>
      <c r="J609" s="58"/>
      <c r="K609" s="58"/>
      <c r="L609" s="12"/>
      <c r="M609" s="118"/>
      <c r="N609" s="181"/>
      <c r="O609" s="25"/>
      <c r="P609" s="8"/>
      <c r="Q609" s="181"/>
      <c r="Y609" s="12"/>
    </row>
    <row r="610" spans="1:25" x14ac:dyDescent="0.25">
      <c r="A610" s="82"/>
      <c r="B610" s="58"/>
      <c r="C610" s="58"/>
      <c r="D610" s="12"/>
      <c r="E610" s="118"/>
      <c r="F610" s="58"/>
      <c r="G610" s="58"/>
      <c r="H610" s="12"/>
      <c r="I610" s="118"/>
      <c r="J610" s="58"/>
      <c r="K610" s="58"/>
      <c r="L610" s="12"/>
      <c r="M610" s="118"/>
      <c r="N610" s="181"/>
      <c r="O610" s="25"/>
      <c r="P610" s="8"/>
      <c r="Q610" s="181"/>
      <c r="Y610" s="12"/>
    </row>
    <row r="611" spans="1:25" x14ac:dyDescent="0.25">
      <c r="A611" s="82"/>
      <c r="B611" s="58"/>
      <c r="C611" s="58"/>
      <c r="D611" s="12"/>
      <c r="E611" s="118"/>
      <c r="F611" s="58"/>
      <c r="G611" s="58"/>
      <c r="H611" s="12"/>
      <c r="I611" s="118"/>
      <c r="J611" s="58"/>
      <c r="K611" s="58"/>
      <c r="L611" s="12"/>
      <c r="M611" s="118"/>
      <c r="N611" s="181"/>
      <c r="O611" s="25"/>
      <c r="P611" s="8"/>
      <c r="Q611" s="181"/>
      <c r="Y611" s="12"/>
    </row>
    <row r="612" spans="1:25" x14ac:dyDescent="0.25">
      <c r="A612" s="82"/>
      <c r="B612" s="58"/>
      <c r="C612" s="58"/>
      <c r="D612" s="12"/>
      <c r="E612" s="118"/>
      <c r="F612" s="58"/>
      <c r="G612" s="58"/>
      <c r="H612" s="12"/>
      <c r="I612" s="118"/>
      <c r="J612" s="58"/>
      <c r="K612" s="58"/>
      <c r="L612" s="12"/>
      <c r="M612" s="118"/>
      <c r="N612" s="181"/>
      <c r="O612" s="25"/>
      <c r="P612" s="8"/>
      <c r="Q612" s="181"/>
      <c r="Y612" s="12"/>
    </row>
    <row r="613" spans="1:25" x14ac:dyDescent="0.25">
      <c r="A613" s="82"/>
      <c r="B613" s="58"/>
      <c r="C613" s="58"/>
      <c r="D613" s="12"/>
      <c r="E613" s="118"/>
      <c r="F613" s="58"/>
      <c r="G613" s="58"/>
      <c r="H613" s="12"/>
      <c r="I613" s="118"/>
      <c r="J613" s="58"/>
      <c r="K613" s="58"/>
      <c r="L613" s="12"/>
      <c r="M613" s="118"/>
      <c r="N613" s="181"/>
      <c r="O613" s="25"/>
      <c r="P613" s="8"/>
      <c r="Q613" s="181"/>
      <c r="Y613" s="12"/>
    </row>
    <row r="614" spans="1:25" x14ac:dyDescent="0.25">
      <c r="A614" s="82"/>
      <c r="B614" s="58"/>
      <c r="C614" s="58"/>
      <c r="D614" s="12"/>
      <c r="E614" s="118"/>
      <c r="F614" s="58"/>
      <c r="G614" s="58"/>
      <c r="H614" s="12"/>
      <c r="I614" s="118"/>
      <c r="J614" s="58"/>
      <c r="K614" s="58"/>
      <c r="L614" s="12"/>
      <c r="M614" s="118"/>
      <c r="N614" s="181"/>
      <c r="O614" s="25"/>
      <c r="P614" s="8"/>
      <c r="Q614" s="181"/>
      <c r="Y614" s="12"/>
    </row>
    <row r="615" spans="1:25" x14ac:dyDescent="0.25">
      <c r="A615" s="82"/>
      <c r="B615" s="58"/>
      <c r="C615" s="58"/>
      <c r="D615" s="12"/>
      <c r="E615" s="118"/>
      <c r="F615" s="58"/>
      <c r="G615" s="58"/>
      <c r="H615" s="12"/>
      <c r="I615" s="118"/>
      <c r="J615" s="58"/>
      <c r="K615" s="58"/>
      <c r="L615" s="12"/>
      <c r="M615" s="118"/>
      <c r="N615" s="181"/>
      <c r="O615" s="25"/>
      <c r="P615" s="8"/>
      <c r="Q615" s="181"/>
      <c r="Y615" s="12"/>
    </row>
    <row r="616" spans="1:25" x14ac:dyDescent="0.25">
      <c r="A616" s="82"/>
      <c r="B616" s="58"/>
      <c r="C616" s="58"/>
      <c r="D616" s="12"/>
      <c r="E616" s="118"/>
      <c r="F616" s="58"/>
      <c r="G616" s="58"/>
      <c r="H616" s="12"/>
      <c r="I616" s="118"/>
      <c r="J616" s="58"/>
      <c r="K616" s="58"/>
      <c r="L616" s="12"/>
      <c r="M616" s="118"/>
      <c r="N616" s="181"/>
      <c r="O616" s="25"/>
      <c r="P616" s="8"/>
      <c r="Q616" s="181"/>
      <c r="Y616" s="12"/>
    </row>
    <row r="617" spans="1:25" x14ac:dyDescent="0.25">
      <c r="A617" s="82"/>
      <c r="B617" s="58"/>
      <c r="C617" s="58"/>
      <c r="D617" s="12"/>
      <c r="E617" s="118"/>
      <c r="F617" s="58"/>
      <c r="G617" s="58"/>
      <c r="H617" s="12"/>
      <c r="I617" s="118"/>
      <c r="J617" s="58"/>
      <c r="K617" s="58"/>
      <c r="L617" s="12"/>
      <c r="M617" s="118"/>
      <c r="N617" s="181"/>
      <c r="O617" s="25"/>
      <c r="P617" s="8"/>
      <c r="Q617" s="181"/>
      <c r="Y617" s="12"/>
    </row>
    <row r="618" spans="1:25" x14ac:dyDescent="0.25">
      <c r="A618" s="82"/>
      <c r="B618" s="58"/>
      <c r="C618" s="58"/>
      <c r="D618" s="12"/>
      <c r="E618" s="118"/>
      <c r="F618" s="58"/>
      <c r="G618" s="58"/>
      <c r="H618" s="12"/>
      <c r="I618" s="118"/>
      <c r="J618" s="58"/>
      <c r="K618" s="58"/>
      <c r="L618" s="12"/>
      <c r="M618" s="118"/>
      <c r="N618" s="181"/>
      <c r="O618" s="25"/>
      <c r="P618" s="8"/>
      <c r="Q618" s="181"/>
      <c r="Y618" s="12"/>
    </row>
    <row r="619" spans="1:25" x14ac:dyDescent="0.25">
      <c r="A619" s="82"/>
      <c r="B619" s="58"/>
      <c r="C619" s="58"/>
      <c r="D619" s="12"/>
      <c r="E619" s="118"/>
      <c r="F619" s="58"/>
      <c r="G619" s="58"/>
      <c r="H619" s="12"/>
      <c r="I619" s="118"/>
      <c r="J619" s="58"/>
      <c r="K619" s="58"/>
      <c r="L619" s="12"/>
      <c r="M619" s="118"/>
      <c r="N619" s="181"/>
      <c r="O619" s="25"/>
      <c r="P619" s="8"/>
      <c r="Q619" s="181"/>
      <c r="Y619" s="12"/>
    </row>
    <row r="620" spans="1:25" x14ac:dyDescent="0.25">
      <c r="A620" s="82"/>
      <c r="B620" s="58"/>
      <c r="C620" s="58"/>
      <c r="D620" s="12"/>
      <c r="E620" s="118"/>
      <c r="F620" s="58"/>
      <c r="G620" s="58"/>
      <c r="H620" s="12"/>
      <c r="I620" s="118"/>
      <c r="J620" s="58"/>
      <c r="K620" s="58"/>
      <c r="L620" s="12"/>
      <c r="M620" s="118"/>
      <c r="N620" s="181"/>
      <c r="O620" s="25"/>
      <c r="P620" s="8"/>
      <c r="Q620" s="181"/>
      <c r="Y620" s="12"/>
    </row>
    <row r="621" spans="1:25" x14ac:dyDescent="0.25">
      <c r="A621" s="82"/>
      <c r="B621" s="58"/>
      <c r="C621" s="58"/>
      <c r="D621" s="12"/>
      <c r="E621" s="118"/>
      <c r="F621" s="58"/>
      <c r="G621" s="58"/>
      <c r="H621" s="12"/>
      <c r="I621" s="118"/>
      <c r="J621" s="58"/>
      <c r="K621" s="58"/>
      <c r="L621" s="12"/>
      <c r="M621" s="118"/>
      <c r="N621" s="181"/>
      <c r="O621" s="25"/>
      <c r="P621" s="8"/>
      <c r="Q621" s="181"/>
      <c r="Y621" s="12"/>
    </row>
    <row r="622" spans="1:25" x14ac:dyDescent="0.25">
      <c r="A622" s="82"/>
      <c r="B622" s="58"/>
      <c r="C622" s="58"/>
      <c r="D622" s="12"/>
      <c r="E622" s="118"/>
      <c r="F622" s="58"/>
      <c r="G622" s="58"/>
      <c r="H622" s="12"/>
      <c r="I622" s="118"/>
      <c r="J622" s="58"/>
      <c r="K622" s="58"/>
      <c r="L622" s="12"/>
      <c r="M622" s="118"/>
      <c r="N622" s="181"/>
      <c r="O622" s="25"/>
      <c r="P622" s="8"/>
      <c r="Q622" s="181"/>
      <c r="Y622" s="12"/>
    </row>
    <row r="623" spans="1:25" x14ac:dyDescent="0.25">
      <c r="A623" s="82"/>
      <c r="B623" s="58"/>
      <c r="C623" s="58"/>
      <c r="D623" s="12"/>
      <c r="E623" s="118"/>
      <c r="F623" s="58"/>
      <c r="G623" s="58"/>
      <c r="H623" s="12"/>
      <c r="I623" s="118"/>
      <c r="J623" s="58"/>
      <c r="K623" s="58"/>
      <c r="L623" s="12"/>
      <c r="M623" s="118"/>
      <c r="N623" s="181"/>
      <c r="O623" s="25"/>
      <c r="P623" s="8"/>
      <c r="Q623" s="181"/>
      <c r="Y623" s="12"/>
    </row>
    <row r="624" spans="1:25" x14ac:dyDescent="0.25">
      <c r="A624" s="82"/>
      <c r="B624" s="58"/>
      <c r="C624" s="58"/>
      <c r="D624" s="12"/>
      <c r="E624" s="118"/>
      <c r="F624" s="58"/>
      <c r="G624" s="58"/>
      <c r="H624" s="12"/>
      <c r="I624" s="118"/>
      <c r="J624" s="58"/>
      <c r="K624" s="58"/>
      <c r="L624" s="12"/>
      <c r="M624" s="118"/>
      <c r="N624" s="181"/>
      <c r="O624" s="25"/>
      <c r="P624" s="8"/>
      <c r="Q624" s="181"/>
      <c r="Y624" s="12"/>
    </row>
    <row r="625" spans="1:25" x14ac:dyDescent="0.25">
      <c r="A625" s="82"/>
      <c r="B625" s="58"/>
      <c r="C625" s="58"/>
      <c r="D625" s="12"/>
      <c r="E625" s="118"/>
      <c r="F625" s="58"/>
      <c r="G625" s="58"/>
      <c r="H625" s="12"/>
      <c r="I625" s="118"/>
      <c r="J625" s="58"/>
      <c r="K625" s="58"/>
      <c r="L625" s="12"/>
      <c r="M625" s="118"/>
      <c r="N625" s="181"/>
      <c r="O625" s="25"/>
      <c r="P625" s="8"/>
      <c r="Q625" s="181"/>
      <c r="Y625" s="12"/>
    </row>
    <row r="626" spans="1:25" x14ac:dyDescent="0.25">
      <c r="A626" s="82"/>
      <c r="B626" s="58"/>
      <c r="C626" s="58"/>
      <c r="D626" s="12"/>
      <c r="E626" s="118"/>
      <c r="F626" s="58"/>
      <c r="G626" s="58"/>
      <c r="H626" s="12"/>
      <c r="I626" s="118"/>
      <c r="J626" s="58"/>
      <c r="K626" s="58"/>
      <c r="L626" s="12"/>
      <c r="M626" s="118"/>
      <c r="N626" s="181"/>
      <c r="O626" s="25"/>
      <c r="P626" s="8"/>
      <c r="Q626" s="181"/>
      <c r="Y626" s="12"/>
    </row>
    <row r="627" spans="1:25" x14ac:dyDescent="0.25">
      <c r="A627" s="82"/>
      <c r="B627" s="58"/>
      <c r="C627" s="58"/>
      <c r="D627" s="12"/>
      <c r="E627" s="118"/>
      <c r="F627" s="58"/>
      <c r="G627" s="58"/>
      <c r="H627" s="12"/>
      <c r="I627" s="118"/>
      <c r="J627" s="58"/>
      <c r="K627" s="58"/>
      <c r="L627" s="12"/>
      <c r="M627" s="118"/>
      <c r="N627" s="181"/>
      <c r="O627" s="25"/>
      <c r="P627" s="8"/>
      <c r="Q627" s="181"/>
      <c r="Y627" s="12"/>
    </row>
    <row r="628" spans="1:25" x14ac:dyDescent="0.25">
      <c r="A628" s="82"/>
      <c r="B628" s="58"/>
      <c r="C628" s="58"/>
      <c r="D628" s="12"/>
      <c r="E628" s="118"/>
      <c r="F628" s="58"/>
      <c r="G628" s="58"/>
      <c r="H628" s="12"/>
      <c r="I628" s="118"/>
      <c r="J628" s="58"/>
      <c r="K628" s="58"/>
      <c r="L628" s="12"/>
      <c r="M628" s="118"/>
      <c r="N628" s="181"/>
      <c r="O628" s="25"/>
      <c r="P628" s="8"/>
      <c r="Q628" s="181"/>
      <c r="Y628" s="12"/>
    </row>
    <row r="629" spans="1:25" x14ac:dyDescent="0.25">
      <c r="A629" s="82"/>
      <c r="B629" s="58"/>
      <c r="C629" s="58"/>
      <c r="D629" s="12"/>
      <c r="E629" s="118"/>
      <c r="F629" s="58"/>
      <c r="G629" s="58"/>
      <c r="H629" s="12"/>
      <c r="I629" s="118"/>
      <c r="J629" s="58"/>
      <c r="K629" s="58"/>
      <c r="L629" s="12"/>
      <c r="M629" s="118"/>
      <c r="N629" s="181"/>
      <c r="O629" s="25"/>
      <c r="P629" s="8"/>
      <c r="Q629" s="181"/>
      <c r="Y629" s="12"/>
    </row>
    <row r="630" spans="1:25" x14ac:dyDescent="0.25">
      <c r="A630" s="82"/>
      <c r="B630" s="58"/>
      <c r="C630" s="58"/>
      <c r="D630" s="12"/>
      <c r="E630" s="118"/>
      <c r="F630" s="58"/>
      <c r="G630" s="58"/>
      <c r="H630" s="12"/>
      <c r="I630" s="118"/>
      <c r="J630" s="58"/>
      <c r="K630" s="58"/>
      <c r="L630" s="12"/>
      <c r="M630" s="118"/>
      <c r="N630" s="181"/>
      <c r="O630" s="25"/>
      <c r="P630" s="8"/>
      <c r="Q630" s="181"/>
      <c r="Y630" s="12"/>
    </row>
    <row r="631" spans="1:25" x14ac:dyDescent="0.25">
      <c r="A631" s="82"/>
      <c r="B631" s="58"/>
      <c r="C631" s="58"/>
      <c r="D631" s="12"/>
      <c r="E631" s="118"/>
      <c r="F631" s="58"/>
      <c r="G631" s="58"/>
      <c r="H631" s="12"/>
      <c r="I631" s="118"/>
      <c r="J631" s="58"/>
      <c r="K631" s="58"/>
      <c r="L631" s="12"/>
      <c r="M631" s="118"/>
      <c r="N631" s="181"/>
      <c r="O631" s="25"/>
      <c r="P631" s="8"/>
      <c r="Q631" s="181"/>
      <c r="Y631" s="12"/>
    </row>
    <row r="632" spans="1:25" x14ac:dyDescent="0.25">
      <c r="A632" s="82"/>
      <c r="B632" s="58"/>
      <c r="C632" s="58"/>
      <c r="D632" s="12"/>
      <c r="E632" s="118"/>
      <c r="F632" s="58"/>
      <c r="G632" s="58"/>
      <c r="H632" s="12"/>
      <c r="I632" s="118"/>
      <c r="J632" s="58"/>
      <c r="K632" s="58"/>
      <c r="L632" s="12"/>
      <c r="M632" s="118"/>
      <c r="N632" s="181"/>
      <c r="O632" s="25"/>
      <c r="P632" s="8"/>
      <c r="Q632" s="181"/>
      <c r="Y632" s="12"/>
    </row>
    <row r="633" spans="1:25" x14ac:dyDescent="0.25">
      <c r="A633" s="82"/>
      <c r="B633" s="58"/>
      <c r="C633" s="58"/>
      <c r="D633" s="12"/>
      <c r="E633" s="118"/>
      <c r="F633" s="58"/>
      <c r="G633" s="58"/>
      <c r="H633" s="12"/>
      <c r="I633" s="118"/>
      <c r="J633" s="58"/>
      <c r="K633" s="58"/>
      <c r="L633" s="12"/>
      <c r="M633" s="118"/>
      <c r="N633" s="181"/>
      <c r="O633" s="25"/>
      <c r="P633" s="8"/>
      <c r="Q633" s="181"/>
      <c r="Y633" s="12"/>
    </row>
    <row r="634" spans="1:25" x14ac:dyDescent="0.25">
      <c r="A634" s="82"/>
      <c r="B634" s="58"/>
      <c r="C634" s="58"/>
      <c r="D634" s="12"/>
      <c r="E634" s="118"/>
      <c r="F634" s="58"/>
      <c r="G634" s="58"/>
      <c r="H634" s="12"/>
      <c r="I634" s="118"/>
      <c r="J634" s="58"/>
      <c r="K634" s="58"/>
      <c r="L634" s="12"/>
      <c r="M634" s="118"/>
      <c r="N634" s="181"/>
      <c r="O634" s="25"/>
      <c r="P634" s="8"/>
      <c r="Q634" s="181"/>
      <c r="Y634" s="12"/>
    </row>
    <row r="635" spans="1:25" x14ac:dyDescent="0.25">
      <c r="A635" s="82"/>
      <c r="B635" s="58"/>
      <c r="C635" s="58"/>
      <c r="D635" s="12"/>
      <c r="E635" s="118"/>
      <c r="F635" s="58"/>
      <c r="G635" s="58"/>
      <c r="H635" s="12"/>
      <c r="I635" s="118"/>
      <c r="J635" s="58"/>
      <c r="K635" s="58"/>
      <c r="L635" s="12"/>
      <c r="M635" s="118"/>
      <c r="N635" s="181"/>
      <c r="O635" s="25"/>
      <c r="P635" s="8"/>
      <c r="Q635" s="181"/>
      <c r="Y635" s="12"/>
    </row>
    <row r="636" spans="1:25" x14ac:dyDescent="0.25">
      <c r="A636" s="82"/>
      <c r="B636" s="58"/>
      <c r="C636" s="58"/>
      <c r="D636" s="12"/>
      <c r="E636" s="118"/>
      <c r="F636" s="58"/>
      <c r="G636" s="58"/>
      <c r="H636" s="12"/>
      <c r="I636" s="118"/>
      <c r="J636" s="58"/>
      <c r="K636" s="58"/>
      <c r="L636" s="12"/>
      <c r="M636" s="118"/>
      <c r="N636" s="181"/>
      <c r="O636" s="25"/>
      <c r="P636" s="8"/>
      <c r="Q636" s="181"/>
      <c r="Y636" s="12"/>
    </row>
    <row r="637" spans="1:25" x14ac:dyDescent="0.25">
      <c r="A637" s="82"/>
      <c r="B637" s="58"/>
      <c r="C637" s="58"/>
      <c r="D637" s="12"/>
      <c r="E637" s="118"/>
      <c r="F637" s="58"/>
      <c r="G637" s="58"/>
      <c r="H637" s="12"/>
      <c r="I637" s="118"/>
      <c r="J637" s="58"/>
      <c r="K637" s="58"/>
      <c r="L637" s="12"/>
      <c r="M637" s="118"/>
      <c r="N637" s="181"/>
      <c r="O637" s="25"/>
      <c r="P637" s="8"/>
      <c r="Q637" s="181"/>
      <c r="Y637" s="12"/>
    </row>
    <row r="638" spans="1:25" x14ac:dyDescent="0.25">
      <c r="A638" s="82"/>
      <c r="B638" s="58"/>
      <c r="C638" s="58"/>
      <c r="D638" s="12"/>
      <c r="E638" s="118"/>
      <c r="F638" s="58"/>
      <c r="G638" s="58"/>
      <c r="H638" s="12"/>
      <c r="I638" s="118"/>
      <c r="J638" s="58"/>
      <c r="K638" s="58"/>
      <c r="L638" s="12"/>
      <c r="M638" s="118"/>
      <c r="N638" s="181"/>
      <c r="O638" s="25"/>
      <c r="P638" s="8"/>
      <c r="Q638" s="181"/>
      <c r="Y638" s="12"/>
    </row>
    <row r="639" spans="1:25" x14ac:dyDescent="0.25">
      <c r="A639" s="82"/>
      <c r="B639" s="58"/>
      <c r="C639" s="58"/>
      <c r="D639" s="12"/>
      <c r="E639" s="118"/>
      <c r="F639" s="58"/>
      <c r="G639" s="58"/>
      <c r="H639" s="12"/>
      <c r="I639" s="118"/>
      <c r="J639" s="58"/>
      <c r="K639" s="58"/>
      <c r="L639" s="12"/>
      <c r="M639" s="118"/>
      <c r="N639" s="181"/>
      <c r="O639" s="25"/>
      <c r="P639" s="8"/>
      <c r="Q639" s="181"/>
      <c r="Y639" s="12"/>
    </row>
    <row r="640" spans="1:25" x14ac:dyDescent="0.25">
      <c r="A640" s="82"/>
      <c r="B640" s="58"/>
      <c r="C640" s="58"/>
      <c r="D640" s="12"/>
      <c r="E640" s="118"/>
      <c r="F640" s="58"/>
      <c r="G640" s="58"/>
      <c r="H640" s="12"/>
      <c r="I640" s="118"/>
      <c r="J640" s="58"/>
      <c r="K640" s="58"/>
      <c r="L640" s="12"/>
      <c r="M640" s="118"/>
      <c r="N640" s="181"/>
      <c r="O640" s="25"/>
      <c r="P640" s="8"/>
      <c r="Q640" s="181"/>
      <c r="Y640" s="12"/>
    </row>
    <row r="641" spans="1:25" x14ac:dyDescent="0.25">
      <c r="A641" s="82"/>
      <c r="B641" s="58"/>
      <c r="C641" s="58"/>
      <c r="D641" s="12"/>
      <c r="E641" s="118"/>
      <c r="F641" s="58"/>
      <c r="G641" s="58"/>
      <c r="H641" s="12"/>
      <c r="I641" s="118"/>
      <c r="J641" s="58"/>
      <c r="K641" s="58"/>
      <c r="L641" s="12"/>
      <c r="M641" s="118"/>
      <c r="N641" s="181"/>
      <c r="O641" s="25"/>
      <c r="P641" s="8"/>
      <c r="Q641" s="181"/>
      <c r="Y641" s="12"/>
    </row>
    <row r="642" spans="1:25" x14ac:dyDescent="0.25">
      <c r="A642" s="82"/>
      <c r="B642" s="58"/>
      <c r="C642" s="58"/>
      <c r="D642" s="12"/>
      <c r="E642" s="118"/>
      <c r="F642" s="58"/>
      <c r="G642" s="58"/>
      <c r="H642" s="12"/>
      <c r="I642" s="118"/>
      <c r="J642" s="58"/>
      <c r="K642" s="58"/>
      <c r="L642" s="12"/>
      <c r="M642" s="118"/>
      <c r="N642" s="181"/>
      <c r="O642" s="25"/>
      <c r="P642" s="8"/>
      <c r="Q642" s="181"/>
      <c r="Y642" s="12"/>
    </row>
    <row r="643" spans="1:25" x14ac:dyDescent="0.25">
      <c r="A643" s="82"/>
      <c r="B643" s="58"/>
      <c r="C643" s="58"/>
      <c r="D643" s="12"/>
      <c r="E643" s="118"/>
      <c r="F643" s="58"/>
      <c r="G643" s="58"/>
      <c r="H643" s="12"/>
      <c r="I643" s="118"/>
      <c r="J643" s="58"/>
      <c r="K643" s="58"/>
      <c r="L643" s="12"/>
      <c r="M643" s="118"/>
      <c r="N643" s="181"/>
      <c r="O643" s="25"/>
      <c r="P643" s="8"/>
      <c r="Q643" s="181"/>
      <c r="Y643" s="12"/>
    </row>
    <row r="644" spans="1:25" x14ac:dyDescent="0.25">
      <c r="A644" s="82"/>
      <c r="B644" s="58"/>
      <c r="C644" s="58"/>
      <c r="D644" s="12"/>
      <c r="E644" s="118"/>
      <c r="F644" s="58"/>
      <c r="G644" s="58"/>
      <c r="H644" s="12"/>
      <c r="I644" s="118"/>
      <c r="J644" s="58"/>
      <c r="K644" s="58"/>
      <c r="L644" s="12"/>
      <c r="M644" s="118"/>
      <c r="N644" s="181"/>
      <c r="O644" s="25"/>
      <c r="P644" s="8"/>
      <c r="Q644" s="181"/>
      <c r="Y644" s="12"/>
    </row>
    <row r="645" spans="1:25" x14ac:dyDescent="0.25">
      <c r="A645" s="82"/>
      <c r="B645" s="58"/>
      <c r="C645" s="58"/>
      <c r="D645" s="12"/>
      <c r="E645" s="118"/>
      <c r="F645" s="58"/>
      <c r="G645" s="58"/>
      <c r="H645" s="12"/>
      <c r="I645" s="118"/>
      <c r="J645" s="58"/>
      <c r="K645" s="58"/>
      <c r="L645" s="12"/>
      <c r="M645" s="118"/>
      <c r="N645" s="181"/>
      <c r="O645" s="25"/>
      <c r="P645" s="8"/>
      <c r="Q645" s="181"/>
      <c r="Y645" s="12"/>
    </row>
    <row r="646" spans="1:25" x14ac:dyDescent="0.25">
      <c r="A646" s="82"/>
      <c r="B646" s="58"/>
      <c r="C646" s="58"/>
      <c r="D646" s="12"/>
      <c r="E646" s="118"/>
      <c r="F646" s="58"/>
      <c r="G646" s="58"/>
      <c r="H646" s="12"/>
      <c r="I646" s="118"/>
      <c r="J646" s="58"/>
      <c r="K646" s="58"/>
      <c r="L646" s="12"/>
      <c r="M646" s="118"/>
      <c r="N646" s="181"/>
      <c r="O646" s="25"/>
      <c r="P646" s="8"/>
      <c r="Q646" s="181"/>
      <c r="Y646" s="12"/>
    </row>
    <row r="647" spans="1:25" x14ac:dyDescent="0.25">
      <c r="A647" s="82"/>
      <c r="B647" s="58"/>
      <c r="C647" s="58"/>
      <c r="D647" s="12"/>
      <c r="E647" s="118"/>
      <c r="F647" s="58"/>
      <c r="G647" s="58"/>
      <c r="H647" s="12"/>
      <c r="I647" s="118"/>
      <c r="J647" s="58"/>
      <c r="K647" s="58"/>
      <c r="L647" s="12"/>
      <c r="M647" s="118"/>
      <c r="N647" s="181"/>
      <c r="O647" s="25"/>
      <c r="P647" s="8"/>
      <c r="Q647" s="181"/>
      <c r="Y647" s="12"/>
    </row>
    <row r="648" spans="1:25" x14ac:dyDescent="0.25">
      <c r="A648" s="82"/>
      <c r="B648" s="58"/>
      <c r="C648" s="58"/>
      <c r="D648" s="12"/>
      <c r="E648" s="118"/>
      <c r="F648" s="58"/>
      <c r="G648" s="58"/>
      <c r="H648" s="12"/>
      <c r="I648" s="118"/>
      <c r="J648" s="58"/>
      <c r="K648" s="58"/>
      <c r="L648" s="12"/>
      <c r="M648" s="118"/>
      <c r="N648" s="181"/>
      <c r="O648" s="25"/>
      <c r="P648" s="8"/>
      <c r="Q648" s="181"/>
      <c r="Y648" s="12"/>
    </row>
    <row r="649" spans="1:25" x14ac:dyDescent="0.25">
      <c r="A649" s="82"/>
      <c r="B649" s="58"/>
      <c r="C649" s="58"/>
      <c r="D649" s="12"/>
      <c r="E649" s="118"/>
      <c r="F649" s="58"/>
      <c r="G649" s="58"/>
      <c r="H649" s="12"/>
      <c r="I649" s="118"/>
      <c r="J649" s="58"/>
      <c r="K649" s="58"/>
      <c r="L649" s="12"/>
      <c r="M649" s="118"/>
      <c r="N649" s="181"/>
      <c r="O649" s="25"/>
      <c r="P649" s="8"/>
      <c r="Q649" s="181"/>
      <c r="Y649" s="12"/>
    </row>
    <row r="650" spans="1:25" x14ac:dyDescent="0.25">
      <c r="A650" s="82"/>
      <c r="B650" s="58"/>
      <c r="C650" s="58"/>
      <c r="D650" s="12"/>
      <c r="E650" s="118"/>
      <c r="F650" s="58"/>
      <c r="G650" s="58"/>
      <c r="H650" s="12"/>
      <c r="I650" s="118"/>
      <c r="J650" s="58"/>
      <c r="K650" s="58"/>
      <c r="L650" s="12"/>
      <c r="M650" s="118"/>
      <c r="N650" s="181"/>
      <c r="O650" s="25"/>
      <c r="P650" s="8"/>
      <c r="Q650" s="181"/>
      <c r="Y650" s="12"/>
    </row>
    <row r="651" spans="1:25" x14ac:dyDescent="0.25">
      <c r="A651" s="82"/>
      <c r="B651" s="58"/>
      <c r="C651" s="58"/>
      <c r="D651" s="12"/>
      <c r="E651" s="118"/>
      <c r="F651" s="58"/>
      <c r="G651" s="58"/>
      <c r="H651" s="12"/>
      <c r="I651" s="118"/>
      <c r="J651" s="58"/>
      <c r="K651" s="58"/>
      <c r="L651" s="12"/>
      <c r="M651" s="118"/>
      <c r="N651" s="181"/>
      <c r="O651" s="25"/>
      <c r="P651" s="8"/>
      <c r="Q651" s="181"/>
      <c r="Y651" s="12"/>
    </row>
    <row r="652" spans="1:25" x14ac:dyDescent="0.25">
      <c r="A652" s="82"/>
      <c r="B652" s="58"/>
      <c r="C652" s="58"/>
      <c r="D652" s="12"/>
      <c r="E652" s="118"/>
      <c r="F652" s="58"/>
      <c r="G652" s="58"/>
      <c r="H652" s="12"/>
      <c r="I652" s="118"/>
      <c r="J652" s="58"/>
      <c r="K652" s="58"/>
      <c r="L652" s="12"/>
      <c r="M652" s="118"/>
      <c r="N652" s="181"/>
      <c r="O652" s="25"/>
      <c r="P652" s="8"/>
      <c r="Q652" s="181"/>
      <c r="Y652" s="12"/>
    </row>
    <row r="653" spans="1:25" x14ac:dyDescent="0.25">
      <c r="A653" s="82"/>
      <c r="B653" s="58"/>
      <c r="C653" s="58"/>
      <c r="D653" s="12"/>
      <c r="E653" s="118"/>
      <c r="F653" s="58"/>
      <c r="G653" s="58"/>
      <c r="H653" s="12"/>
      <c r="I653" s="118"/>
      <c r="J653" s="58"/>
      <c r="K653" s="58"/>
      <c r="L653" s="12"/>
      <c r="M653" s="118"/>
      <c r="N653" s="181"/>
      <c r="O653" s="25"/>
      <c r="P653" s="8"/>
      <c r="Q653" s="181"/>
      <c r="Y653" s="12"/>
    </row>
    <row r="654" spans="1:25" x14ac:dyDescent="0.25">
      <c r="A654" s="82"/>
      <c r="B654" s="58"/>
      <c r="C654" s="58"/>
      <c r="D654" s="12"/>
      <c r="E654" s="118"/>
      <c r="F654" s="58"/>
      <c r="G654" s="58"/>
      <c r="H654" s="12"/>
      <c r="I654" s="118"/>
      <c r="J654" s="58"/>
      <c r="K654" s="58"/>
      <c r="L654" s="12"/>
      <c r="M654" s="118"/>
      <c r="N654" s="181"/>
      <c r="O654" s="25"/>
      <c r="P654" s="8"/>
      <c r="Q654" s="181"/>
      <c r="Y654" s="12"/>
    </row>
    <row r="655" spans="1:25" x14ac:dyDescent="0.25">
      <c r="A655" s="82"/>
      <c r="B655" s="58"/>
      <c r="C655" s="58"/>
      <c r="D655" s="12"/>
      <c r="E655" s="118"/>
      <c r="F655" s="58"/>
      <c r="G655" s="58"/>
      <c r="H655" s="12"/>
      <c r="I655" s="118"/>
      <c r="J655" s="58"/>
      <c r="K655" s="58"/>
      <c r="L655" s="12"/>
      <c r="M655" s="118"/>
      <c r="N655" s="181"/>
      <c r="O655" s="25"/>
      <c r="P655" s="8"/>
      <c r="Q655" s="181"/>
      <c r="Y655" s="12"/>
    </row>
    <row r="656" spans="1:25" x14ac:dyDescent="0.25">
      <c r="A656" s="82"/>
      <c r="B656" s="58"/>
      <c r="C656" s="58"/>
      <c r="D656" s="12"/>
      <c r="E656" s="118"/>
      <c r="F656" s="58"/>
      <c r="G656" s="58"/>
      <c r="H656" s="12"/>
      <c r="I656" s="118"/>
      <c r="J656" s="58"/>
      <c r="K656" s="58"/>
      <c r="L656" s="12"/>
      <c r="M656" s="118"/>
      <c r="N656" s="181"/>
      <c r="O656" s="25"/>
      <c r="P656" s="8"/>
      <c r="Q656" s="181"/>
      <c r="Y656" s="12"/>
    </row>
    <row r="657" spans="1:25" x14ac:dyDescent="0.25">
      <c r="A657" s="82"/>
      <c r="B657" s="58"/>
      <c r="C657" s="58"/>
      <c r="D657" s="12"/>
      <c r="E657" s="118"/>
      <c r="F657" s="58"/>
      <c r="G657" s="58"/>
      <c r="H657" s="12"/>
      <c r="I657" s="118"/>
      <c r="J657" s="58"/>
      <c r="K657" s="58"/>
      <c r="L657" s="12"/>
      <c r="M657" s="118"/>
      <c r="N657" s="181"/>
      <c r="O657" s="25"/>
      <c r="P657" s="8"/>
      <c r="Q657" s="181"/>
      <c r="Y657" s="12"/>
    </row>
    <row r="658" spans="1:25" x14ac:dyDescent="0.25">
      <c r="A658" s="82"/>
      <c r="B658" s="58"/>
      <c r="C658" s="58"/>
      <c r="D658" s="12"/>
      <c r="E658" s="118"/>
      <c r="F658" s="58"/>
      <c r="G658" s="58"/>
      <c r="H658" s="12"/>
      <c r="I658" s="118"/>
      <c r="J658" s="58"/>
      <c r="K658" s="58"/>
      <c r="L658" s="12"/>
      <c r="M658" s="118"/>
      <c r="N658" s="181"/>
      <c r="O658" s="25"/>
      <c r="P658" s="8"/>
      <c r="Q658" s="181"/>
      <c r="Y658" s="12"/>
    </row>
    <row r="659" spans="1:25" x14ac:dyDescent="0.25">
      <c r="A659" s="82"/>
      <c r="B659" s="58"/>
      <c r="C659" s="58"/>
      <c r="D659" s="12"/>
      <c r="E659" s="118"/>
      <c r="F659" s="58"/>
      <c r="G659" s="58"/>
      <c r="H659" s="12"/>
      <c r="I659" s="118"/>
      <c r="J659" s="58"/>
      <c r="K659" s="58"/>
      <c r="L659" s="12"/>
      <c r="M659" s="118"/>
      <c r="N659" s="181"/>
      <c r="O659" s="25"/>
      <c r="P659" s="8"/>
      <c r="Q659" s="181"/>
      <c r="Y659" s="12"/>
    </row>
    <row r="660" spans="1:25" x14ac:dyDescent="0.25">
      <c r="A660" s="82"/>
      <c r="B660" s="58"/>
      <c r="C660" s="58"/>
      <c r="D660" s="12"/>
      <c r="E660" s="118"/>
      <c r="F660" s="58"/>
      <c r="G660" s="58"/>
      <c r="H660" s="12"/>
      <c r="I660" s="118"/>
      <c r="J660" s="58"/>
      <c r="K660" s="58"/>
      <c r="L660" s="12"/>
      <c r="M660" s="118"/>
      <c r="N660" s="181"/>
      <c r="O660" s="25"/>
      <c r="P660" s="8"/>
      <c r="Q660" s="181"/>
      <c r="Y660" s="12"/>
    </row>
    <row r="661" spans="1:25" x14ac:dyDescent="0.25">
      <c r="A661" s="82"/>
      <c r="B661" s="58"/>
      <c r="C661" s="58"/>
      <c r="D661" s="12"/>
      <c r="E661" s="118"/>
      <c r="F661" s="58"/>
      <c r="G661" s="58"/>
      <c r="H661" s="12"/>
      <c r="I661" s="118"/>
      <c r="J661" s="58"/>
      <c r="K661" s="58"/>
      <c r="L661" s="12"/>
      <c r="M661" s="118"/>
      <c r="N661" s="181"/>
      <c r="O661" s="25"/>
      <c r="P661" s="8"/>
      <c r="Q661" s="181"/>
      <c r="Y661" s="12"/>
    </row>
    <row r="662" spans="1:25" x14ac:dyDescent="0.25">
      <c r="A662" s="82"/>
      <c r="B662" s="58"/>
      <c r="C662" s="58"/>
      <c r="D662" s="12"/>
      <c r="E662" s="118"/>
      <c r="F662" s="58"/>
      <c r="G662" s="58"/>
      <c r="H662" s="12"/>
      <c r="I662" s="118"/>
      <c r="J662" s="58"/>
      <c r="K662" s="58"/>
      <c r="L662" s="12"/>
      <c r="M662" s="118"/>
      <c r="N662" s="181"/>
      <c r="O662" s="25"/>
      <c r="P662" s="8"/>
      <c r="Q662" s="181"/>
      <c r="Y662" s="12"/>
    </row>
    <row r="663" spans="1:25" x14ac:dyDescent="0.25">
      <c r="A663" s="82"/>
      <c r="B663" s="58"/>
      <c r="C663" s="58"/>
      <c r="D663" s="12"/>
      <c r="E663" s="118"/>
      <c r="F663" s="58"/>
      <c r="G663" s="58"/>
      <c r="H663" s="12"/>
      <c r="I663" s="118"/>
      <c r="J663" s="58"/>
      <c r="K663" s="58"/>
      <c r="L663" s="12"/>
      <c r="M663" s="118"/>
      <c r="N663" s="181"/>
      <c r="O663" s="25"/>
      <c r="P663" s="8"/>
      <c r="Q663" s="181"/>
      <c r="Y663" s="12"/>
    </row>
    <row r="664" spans="1:25" x14ac:dyDescent="0.25">
      <c r="A664" s="82"/>
      <c r="B664" s="58"/>
      <c r="C664" s="58"/>
      <c r="D664" s="12"/>
      <c r="E664" s="118"/>
      <c r="F664" s="58"/>
      <c r="G664" s="58"/>
      <c r="H664" s="12"/>
      <c r="I664" s="118"/>
      <c r="J664" s="58"/>
      <c r="K664" s="58"/>
      <c r="L664" s="12"/>
      <c r="M664" s="118"/>
      <c r="N664" s="181"/>
      <c r="O664" s="25"/>
      <c r="P664" s="8"/>
      <c r="Q664" s="181"/>
      <c r="Y664" s="12"/>
    </row>
    <row r="665" spans="1:25" x14ac:dyDescent="0.25">
      <c r="A665" s="82"/>
      <c r="B665" s="58"/>
      <c r="C665" s="58"/>
      <c r="D665" s="12"/>
      <c r="E665" s="118"/>
      <c r="F665" s="58"/>
      <c r="G665" s="58"/>
      <c r="H665" s="12"/>
      <c r="I665" s="118"/>
      <c r="J665" s="58"/>
      <c r="K665" s="58"/>
      <c r="L665" s="12"/>
      <c r="M665" s="118"/>
      <c r="N665" s="181"/>
      <c r="O665" s="25"/>
      <c r="P665" s="8"/>
      <c r="Q665" s="181"/>
      <c r="Y665" s="12"/>
    </row>
    <row r="666" spans="1:25" x14ac:dyDescent="0.25">
      <c r="A666" s="82"/>
      <c r="B666" s="58"/>
      <c r="C666" s="58"/>
      <c r="D666" s="12"/>
      <c r="E666" s="118"/>
      <c r="F666" s="58"/>
      <c r="G666" s="58"/>
      <c r="H666" s="12"/>
      <c r="I666" s="118"/>
      <c r="J666" s="58"/>
      <c r="K666" s="58"/>
      <c r="L666" s="12"/>
      <c r="M666" s="118"/>
      <c r="N666" s="181"/>
      <c r="O666" s="25"/>
      <c r="P666" s="8"/>
      <c r="Q666" s="181"/>
      <c r="Y666" s="12"/>
    </row>
    <row r="667" spans="1:25" x14ac:dyDescent="0.25">
      <c r="A667" s="82"/>
      <c r="B667" s="58"/>
      <c r="C667" s="58"/>
      <c r="D667" s="12"/>
      <c r="E667" s="118"/>
      <c r="F667" s="58"/>
      <c r="G667" s="58"/>
      <c r="H667" s="12"/>
      <c r="I667" s="118"/>
      <c r="J667" s="58"/>
      <c r="K667" s="58"/>
      <c r="L667" s="12"/>
      <c r="M667" s="118"/>
      <c r="N667" s="181"/>
      <c r="O667" s="25"/>
      <c r="P667" s="8"/>
      <c r="Q667" s="181"/>
      <c r="Y667" s="12"/>
    </row>
    <row r="668" spans="1:25" x14ac:dyDescent="0.25">
      <c r="A668" s="82"/>
      <c r="B668" s="58"/>
      <c r="C668" s="58"/>
      <c r="D668" s="12"/>
      <c r="E668" s="118"/>
      <c r="F668" s="58"/>
      <c r="G668" s="58"/>
      <c r="H668" s="12"/>
      <c r="I668" s="118"/>
      <c r="J668" s="58"/>
      <c r="K668" s="58"/>
      <c r="L668" s="12"/>
      <c r="M668" s="118"/>
      <c r="N668" s="181"/>
      <c r="O668" s="25"/>
      <c r="P668" s="8"/>
      <c r="Q668" s="181"/>
      <c r="Y668" s="12"/>
    </row>
    <row r="669" spans="1:25" x14ac:dyDescent="0.25">
      <c r="A669" s="82"/>
      <c r="B669" s="58"/>
      <c r="C669" s="58"/>
      <c r="D669" s="12"/>
      <c r="E669" s="118"/>
      <c r="F669" s="58"/>
      <c r="G669" s="58"/>
      <c r="H669" s="12"/>
      <c r="I669" s="118"/>
      <c r="J669" s="58"/>
      <c r="K669" s="58"/>
      <c r="L669" s="12"/>
      <c r="M669" s="118"/>
      <c r="N669" s="181"/>
      <c r="O669" s="25"/>
      <c r="P669" s="8"/>
      <c r="Q669" s="181"/>
      <c r="Y669" s="12"/>
    </row>
    <row r="670" spans="1:25" x14ac:dyDescent="0.25">
      <c r="A670" s="82"/>
      <c r="B670" s="58"/>
      <c r="C670" s="58"/>
      <c r="D670" s="12"/>
      <c r="E670" s="118"/>
      <c r="F670" s="58"/>
      <c r="G670" s="58"/>
      <c r="H670" s="12"/>
      <c r="I670" s="118"/>
      <c r="J670" s="58"/>
      <c r="K670" s="58"/>
      <c r="L670" s="12"/>
      <c r="M670" s="118"/>
      <c r="N670" s="181"/>
      <c r="O670" s="25"/>
      <c r="P670" s="8"/>
      <c r="Q670" s="181"/>
      <c r="Y670" s="12"/>
    </row>
    <row r="671" spans="1:25" x14ac:dyDescent="0.25">
      <c r="A671" s="82"/>
      <c r="B671" s="58"/>
      <c r="C671" s="58"/>
      <c r="D671" s="12"/>
      <c r="E671" s="118"/>
      <c r="F671" s="58"/>
      <c r="G671" s="58"/>
      <c r="H671" s="12"/>
      <c r="I671" s="118"/>
      <c r="J671" s="58"/>
      <c r="K671" s="58"/>
      <c r="L671" s="12"/>
      <c r="M671" s="118"/>
      <c r="N671" s="181"/>
      <c r="O671" s="25"/>
      <c r="P671" s="8"/>
      <c r="Q671" s="181"/>
      <c r="Y671" s="12"/>
    </row>
    <row r="672" spans="1:25" x14ac:dyDescent="0.25">
      <c r="A672" s="82"/>
      <c r="B672" s="58"/>
      <c r="C672" s="58"/>
      <c r="D672" s="12"/>
      <c r="E672" s="118"/>
      <c r="F672" s="58"/>
      <c r="G672" s="58"/>
      <c r="H672" s="12"/>
      <c r="I672" s="118"/>
      <c r="J672" s="58"/>
      <c r="K672" s="58"/>
      <c r="L672" s="12"/>
      <c r="M672" s="118"/>
      <c r="N672" s="181"/>
      <c r="O672" s="25"/>
      <c r="P672" s="8"/>
      <c r="Q672" s="181"/>
      <c r="Y672" s="12"/>
    </row>
    <row r="673" spans="1:25" x14ac:dyDescent="0.25">
      <c r="A673" s="82"/>
      <c r="B673" s="58"/>
      <c r="C673" s="58"/>
      <c r="D673" s="12"/>
      <c r="E673" s="118"/>
      <c r="F673" s="58"/>
      <c r="G673" s="58"/>
      <c r="H673" s="12"/>
      <c r="I673" s="118"/>
      <c r="J673" s="58"/>
      <c r="K673" s="58"/>
      <c r="L673" s="12"/>
      <c r="M673" s="118"/>
      <c r="N673" s="181"/>
      <c r="O673" s="25"/>
      <c r="P673" s="8"/>
      <c r="Q673" s="181"/>
      <c r="Y673" s="12"/>
    </row>
    <row r="674" spans="1:25" x14ac:dyDescent="0.25">
      <c r="A674" s="82"/>
      <c r="B674" s="58"/>
      <c r="C674" s="58"/>
      <c r="D674" s="12"/>
      <c r="E674" s="118"/>
      <c r="F674" s="58"/>
      <c r="G674" s="58"/>
      <c r="H674" s="12"/>
      <c r="I674" s="118"/>
      <c r="J674" s="58"/>
      <c r="K674" s="58"/>
      <c r="L674" s="12"/>
      <c r="M674" s="118"/>
      <c r="N674" s="181"/>
      <c r="O674" s="25"/>
      <c r="P674" s="8"/>
      <c r="Q674" s="181"/>
      <c r="Y674" s="12"/>
    </row>
    <row r="675" spans="1:25" x14ac:dyDescent="0.25">
      <c r="A675" s="82"/>
      <c r="B675" s="58"/>
      <c r="C675" s="58"/>
      <c r="D675" s="12"/>
      <c r="E675" s="118"/>
      <c r="F675" s="58"/>
      <c r="G675" s="58"/>
      <c r="H675" s="12"/>
      <c r="I675" s="118"/>
      <c r="J675" s="58"/>
      <c r="K675" s="58"/>
      <c r="L675" s="12"/>
      <c r="M675" s="118"/>
      <c r="N675" s="181"/>
      <c r="O675" s="25"/>
      <c r="P675" s="8"/>
      <c r="Q675" s="181"/>
      <c r="Y675" s="12"/>
    </row>
    <row r="676" spans="1:25" x14ac:dyDescent="0.25">
      <c r="A676" s="82"/>
      <c r="B676" s="58"/>
      <c r="C676" s="58"/>
      <c r="D676" s="12"/>
      <c r="E676" s="118"/>
      <c r="F676" s="58"/>
      <c r="G676" s="58"/>
      <c r="H676" s="12"/>
      <c r="I676" s="118"/>
      <c r="J676" s="58"/>
      <c r="K676" s="58"/>
      <c r="L676" s="12"/>
      <c r="M676" s="118"/>
      <c r="N676" s="181"/>
      <c r="O676" s="25"/>
      <c r="P676" s="8"/>
      <c r="Q676" s="181"/>
      <c r="Y676" s="12"/>
    </row>
    <row r="677" spans="1:25" x14ac:dyDescent="0.25">
      <c r="A677" s="82"/>
      <c r="B677" s="58"/>
      <c r="C677" s="58"/>
      <c r="D677" s="12"/>
      <c r="E677" s="118"/>
      <c r="F677" s="58"/>
      <c r="G677" s="58"/>
      <c r="H677" s="12"/>
      <c r="I677" s="118"/>
      <c r="J677" s="58"/>
      <c r="K677" s="58"/>
      <c r="L677" s="12"/>
      <c r="M677" s="118"/>
      <c r="N677" s="181"/>
      <c r="O677" s="25"/>
      <c r="P677" s="8"/>
      <c r="Q677" s="181"/>
      <c r="Y677" s="12"/>
    </row>
    <row r="678" spans="1:25" x14ac:dyDescent="0.25">
      <c r="A678" s="82"/>
      <c r="B678" s="58"/>
      <c r="C678" s="58"/>
      <c r="D678" s="12"/>
      <c r="E678" s="118"/>
      <c r="F678" s="58"/>
      <c r="G678" s="58"/>
      <c r="H678" s="12"/>
      <c r="I678" s="118"/>
      <c r="J678" s="58"/>
      <c r="K678" s="58"/>
      <c r="L678" s="12"/>
      <c r="M678" s="118"/>
      <c r="N678" s="181"/>
      <c r="O678" s="25"/>
      <c r="P678" s="8"/>
      <c r="Q678" s="181"/>
      <c r="Y678" s="12"/>
    </row>
    <row r="679" spans="1:25" x14ac:dyDescent="0.25">
      <c r="A679" s="82"/>
      <c r="B679" s="58"/>
      <c r="C679" s="58"/>
      <c r="D679" s="12"/>
      <c r="E679" s="118"/>
      <c r="F679" s="58"/>
      <c r="G679" s="58"/>
      <c r="H679" s="12"/>
      <c r="I679" s="118"/>
      <c r="J679" s="58"/>
      <c r="K679" s="58"/>
      <c r="L679" s="12"/>
      <c r="M679" s="118"/>
      <c r="N679" s="181"/>
      <c r="O679" s="25"/>
      <c r="P679" s="8"/>
      <c r="Q679" s="181"/>
      <c r="Y679" s="12"/>
    </row>
    <row r="680" spans="1:25" x14ac:dyDescent="0.25">
      <c r="A680" s="82"/>
      <c r="B680" s="58"/>
      <c r="C680" s="58"/>
      <c r="D680" s="12"/>
      <c r="E680" s="118"/>
      <c r="F680" s="58"/>
      <c r="G680" s="58"/>
      <c r="H680" s="12"/>
      <c r="I680" s="118"/>
      <c r="J680" s="58"/>
      <c r="K680" s="58"/>
      <c r="L680" s="12"/>
      <c r="M680" s="118"/>
      <c r="N680" s="181"/>
      <c r="O680" s="25"/>
      <c r="P680" s="8"/>
      <c r="Q680" s="181"/>
      <c r="Y680" s="12"/>
    </row>
    <row r="681" spans="1:25" x14ac:dyDescent="0.25">
      <c r="A681" s="82"/>
      <c r="B681" s="58"/>
      <c r="C681" s="58"/>
      <c r="D681" s="12"/>
      <c r="E681" s="118"/>
      <c r="F681" s="58"/>
      <c r="G681" s="58"/>
      <c r="H681" s="12"/>
      <c r="I681" s="118"/>
      <c r="J681" s="58"/>
      <c r="K681" s="58"/>
      <c r="L681" s="12"/>
      <c r="M681" s="118"/>
      <c r="N681" s="181"/>
      <c r="O681" s="25"/>
      <c r="P681" s="8"/>
      <c r="Q681" s="181"/>
      <c r="Y681" s="12"/>
    </row>
    <row r="682" spans="1:25" x14ac:dyDescent="0.25">
      <c r="A682" s="82"/>
      <c r="B682" s="58"/>
      <c r="C682" s="58"/>
      <c r="D682" s="12"/>
      <c r="E682" s="118"/>
      <c r="F682" s="58"/>
      <c r="G682" s="58"/>
      <c r="H682" s="12"/>
      <c r="I682" s="118"/>
      <c r="J682" s="58"/>
      <c r="K682" s="58"/>
      <c r="L682" s="12"/>
      <c r="M682" s="118"/>
      <c r="N682" s="181"/>
      <c r="O682" s="25"/>
      <c r="P682" s="8"/>
      <c r="Q682" s="181"/>
      <c r="Y682" s="12"/>
    </row>
    <row r="683" spans="1:25" x14ac:dyDescent="0.25">
      <c r="A683" s="82"/>
      <c r="B683" s="58"/>
      <c r="C683" s="58"/>
      <c r="D683" s="12"/>
      <c r="E683" s="118"/>
      <c r="F683" s="58"/>
      <c r="G683" s="58"/>
      <c r="H683" s="12"/>
      <c r="I683" s="118"/>
      <c r="J683" s="58"/>
      <c r="K683" s="58"/>
      <c r="L683" s="12"/>
      <c r="M683" s="118"/>
      <c r="N683" s="181"/>
      <c r="O683" s="25"/>
      <c r="P683" s="8"/>
      <c r="Q683" s="181"/>
      <c r="Y683" s="12"/>
    </row>
    <row r="684" spans="1:25" x14ac:dyDescent="0.25">
      <c r="A684" s="82"/>
      <c r="B684" s="58"/>
      <c r="C684" s="58"/>
      <c r="D684" s="12"/>
      <c r="E684" s="118"/>
      <c r="F684" s="58"/>
      <c r="G684" s="58"/>
      <c r="H684" s="12"/>
      <c r="I684" s="118"/>
      <c r="J684" s="58"/>
      <c r="K684" s="58"/>
      <c r="L684" s="12"/>
      <c r="M684" s="118"/>
      <c r="N684" s="181"/>
      <c r="O684" s="25"/>
      <c r="P684" s="8"/>
      <c r="Q684" s="181"/>
      <c r="Y684" s="12"/>
    </row>
    <row r="685" spans="1:25" x14ac:dyDescent="0.25">
      <c r="A685" s="82"/>
      <c r="B685" s="58"/>
      <c r="C685" s="58"/>
      <c r="D685" s="12"/>
      <c r="E685" s="118"/>
      <c r="F685" s="58"/>
      <c r="G685" s="58"/>
      <c r="H685" s="12"/>
      <c r="I685" s="118"/>
      <c r="J685" s="58"/>
      <c r="K685" s="58"/>
      <c r="L685" s="12"/>
      <c r="M685" s="118"/>
      <c r="N685" s="181"/>
      <c r="O685" s="25"/>
      <c r="P685" s="8"/>
      <c r="Q685" s="181"/>
      <c r="Y685" s="12"/>
    </row>
    <row r="686" spans="1:25" x14ac:dyDescent="0.25">
      <c r="A686" s="82"/>
      <c r="B686" s="58"/>
      <c r="C686" s="58"/>
      <c r="D686" s="12"/>
      <c r="E686" s="118"/>
      <c r="F686" s="58"/>
      <c r="G686" s="58"/>
      <c r="H686" s="12"/>
      <c r="I686" s="118"/>
      <c r="J686" s="58"/>
      <c r="K686" s="58"/>
      <c r="L686" s="12"/>
      <c r="M686" s="118"/>
      <c r="N686" s="181"/>
      <c r="O686" s="25"/>
      <c r="P686" s="8"/>
      <c r="Q686" s="181"/>
      <c r="Y686" s="12"/>
    </row>
    <row r="687" spans="1:25" x14ac:dyDescent="0.25">
      <c r="A687" s="82"/>
      <c r="B687" s="58"/>
      <c r="C687" s="58"/>
      <c r="D687" s="12"/>
      <c r="E687" s="118"/>
      <c r="F687" s="58"/>
      <c r="G687" s="58"/>
      <c r="H687" s="12"/>
      <c r="I687" s="118"/>
      <c r="J687" s="58"/>
      <c r="K687" s="58"/>
      <c r="L687" s="12"/>
      <c r="M687" s="118"/>
      <c r="N687" s="181"/>
      <c r="O687" s="25"/>
      <c r="P687" s="8"/>
      <c r="Q687" s="181"/>
      <c r="Y687" s="12"/>
    </row>
    <row r="688" spans="1:25" x14ac:dyDescent="0.25">
      <c r="A688" s="82"/>
      <c r="B688" s="58"/>
      <c r="C688" s="58"/>
      <c r="D688" s="12"/>
      <c r="E688" s="118"/>
      <c r="F688" s="58"/>
      <c r="G688" s="58"/>
      <c r="H688" s="12"/>
      <c r="I688" s="118"/>
      <c r="J688" s="58"/>
      <c r="K688" s="58"/>
      <c r="L688" s="12"/>
      <c r="M688" s="118"/>
      <c r="N688" s="181"/>
      <c r="O688" s="25"/>
      <c r="P688" s="8"/>
      <c r="Q688" s="181"/>
      <c r="Y688" s="12"/>
    </row>
    <row r="689" spans="1:25" x14ac:dyDescent="0.25">
      <c r="A689" s="82"/>
      <c r="B689" s="58"/>
      <c r="C689" s="58"/>
      <c r="D689" s="12"/>
      <c r="E689" s="118"/>
      <c r="F689" s="58"/>
      <c r="G689" s="58"/>
      <c r="H689" s="12"/>
      <c r="I689" s="118"/>
      <c r="J689" s="58"/>
      <c r="K689" s="58"/>
      <c r="L689" s="12"/>
      <c r="M689" s="118"/>
      <c r="N689" s="181"/>
      <c r="O689" s="25"/>
      <c r="P689" s="8"/>
      <c r="Q689" s="181"/>
      <c r="Y689" s="12"/>
    </row>
    <row r="690" spans="1:25" x14ac:dyDescent="0.25">
      <c r="A690" s="82"/>
      <c r="B690" s="58"/>
      <c r="C690" s="58"/>
      <c r="D690" s="12"/>
      <c r="E690" s="118"/>
      <c r="F690" s="58"/>
      <c r="G690" s="58"/>
      <c r="H690" s="12"/>
      <c r="I690" s="118"/>
      <c r="J690" s="58"/>
      <c r="K690" s="58"/>
      <c r="L690" s="12"/>
      <c r="M690" s="118"/>
      <c r="N690" s="181"/>
      <c r="O690" s="25"/>
      <c r="P690" s="8"/>
      <c r="Q690" s="181"/>
      <c r="Y690" s="12"/>
    </row>
    <row r="691" spans="1:25" x14ac:dyDescent="0.25">
      <c r="A691" s="82"/>
      <c r="B691" s="58"/>
      <c r="C691" s="58"/>
      <c r="D691" s="12"/>
      <c r="E691" s="118"/>
      <c r="F691" s="58"/>
      <c r="G691" s="58"/>
      <c r="H691" s="12"/>
      <c r="I691" s="118"/>
      <c r="J691" s="58"/>
      <c r="K691" s="58"/>
      <c r="L691" s="12"/>
      <c r="M691" s="118"/>
      <c r="N691" s="181"/>
      <c r="O691" s="25"/>
      <c r="P691" s="8"/>
      <c r="Q691" s="181"/>
      <c r="Y691" s="12"/>
    </row>
    <row r="692" spans="1:25" x14ac:dyDescent="0.25">
      <c r="A692" s="82"/>
      <c r="B692" s="58"/>
      <c r="C692" s="58"/>
      <c r="D692" s="12"/>
      <c r="E692" s="118"/>
      <c r="F692" s="58"/>
      <c r="G692" s="58"/>
      <c r="H692" s="12"/>
      <c r="I692" s="118"/>
      <c r="J692" s="58"/>
      <c r="K692" s="58"/>
      <c r="L692" s="12"/>
      <c r="M692" s="118"/>
      <c r="N692" s="181"/>
      <c r="O692" s="25"/>
      <c r="P692" s="8"/>
      <c r="Q692" s="181"/>
      <c r="Y692" s="12"/>
    </row>
    <row r="693" spans="1:25" x14ac:dyDescent="0.25">
      <c r="A693" s="82"/>
      <c r="B693" s="58"/>
      <c r="C693" s="58"/>
      <c r="D693" s="12"/>
      <c r="E693" s="118"/>
      <c r="F693" s="58"/>
      <c r="G693" s="58"/>
      <c r="H693" s="12"/>
      <c r="I693" s="118"/>
      <c r="J693" s="58"/>
      <c r="K693" s="58"/>
      <c r="L693" s="12"/>
      <c r="M693" s="118"/>
      <c r="N693" s="181"/>
      <c r="O693" s="25"/>
      <c r="P693" s="8"/>
      <c r="Q693" s="181"/>
      <c r="Y693" s="12"/>
    </row>
    <row r="694" spans="1:25" x14ac:dyDescent="0.25">
      <c r="A694" s="82"/>
      <c r="B694" s="58"/>
      <c r="C694" s="58"/>
      <c r="D694" s="12"/>
      <c r="E694" s="118"/>
      <c r="F694" s="58"/>
      <c r="G694" s="58"/>
      <c r="H694" s="12"/>
      <c r="I694" s="118"/>
      <c r="J694" s="58"/>
      <c r="K694" s="58"/>
      <c r="L694" s="12"/>
      <c r="M694" s="118"/>
      <c r="N694" s="181"/>
      <c r="O694" s="25"/>
      <c r="P694" s="8"/>
      <c r="Q694" s="181"/>
      <c r="Y694" s="12"/>
    </row>
    <row r="695" spans="1:25" x14ac:dyDescent="0.25">
      <c r="A695" s="82"/>
      <c r="B695" s="58"/>
      <c r="C695" s="58"/>
      <c r="D695" s="12"/>
      <c r="E695" s="118"/>
      <c r="F695" s="58"/>
      <c r="G695" s="58"/>
      <c r="H695" s="12"/>
      <c r="I695" s="118"/>
      <c r="J695" s="58"/>
      <c r="K695" s="58"/>
      <c r="L695" s="12"/>
      <c r="M695" s="118"/>
      <c r="N695" s="181"/>
      <c r="O695" s="25"/>
      <c r="P695" s="8"/>
      <c r="Q695" s="181"/>
      <c r="Y695" s="12"/>
    </row>
    <row r="696" spans="1:25" x14ac:dyDescent="0.25">
      <c r="A696" s="82"/>
      <c r="B696" s="58"/>
      <c r="C696" s="58"/>
      <c r="D696" s="12"/>
      <c r="E696" s="118"/>
      <c r="F696" s="58"/>
      <c r="G696" s="58"/>
      <c r="H696" s="12"/>
      <c r="I696" s="118"/>
      <c r="J696" s="58"/>
      <c r="K696" s="58"/>
      <c r="L696" s="12"/>
      <c r="M696" s="118"/>
      <c r="N696" s="181"/>
      <c r="O696" s="25"/>
      <c r="P696" s="8"/>
      <c r="Q696" s="181"/>
      <c r="Y696" s="12"/>
    </row>
    <row r="697" spans="1:25" x14ac:dyDescent="0.25">
      <c r="A697" s="82"/>
      <c r="B697" s="58"/>
      <c r="C697" s="58"/>
      <c r="D697" s="12"/>
      <c r="E697" s="118"/>
      <c r="F697" s="58"/>
      <c r="G697" s="58"/>
      <c r="H697" s="12"/>
      <c r="I697" s="118"/>
      <c r="J697" s="58"/>
      <c r="K697" s="58"/>
      <c r="L697" s="12"/>
      <c r="M697" s="118"/>
      <c r="N697" s="181"/>
      <c r="O697" s="25"/>
      <c r="P697" s="8"/>
      <c r="Q697" s="181"/>
      <c r="Y697" s="12"/>
    </row>
    <row r="698" spans="1:25" x14ac:dyDescent="0.25">
      <c r="A698" s="82"/>
      <c r="B698" s="58"/>
      <c r="C698" s="58"/>
      <c r="D698" s="12"/>
      <c r="E698" s="118"/>
      <c r="F698" s="58"/>
      <c r="G698" s="58"/>
      <c r="H698" s="12"/>
      <c r="I698" s="118"/>
      <c r="J698" s="58"/>
      <c r="K698" s="58"/>
      <c r="L698" s="12"/>
      <c r="M698" s="118"/>
      <c r="N698" s="181"/>
      <c r="O698" s="25"/>
      <c r="P698" s="8"/>
      <c r="Q698" s="181"/>
      <c r="Y698" s="12"/>
    </row>
    <row r="699" spans="1:25" x14ac:dyDescent="0.25">
      <c r="A699" s="82"/>
      <c r="B699" s="58"/>
      <c r="C699" s="58"/>
      <c r="D699" s="12"/>
      <c r="E699" s="118"/>
      <c r="F699" s="58"/>
      <c r="G699" s="58"/>
      <c r="H699" s="12"/>
      <c r="I699" s="118"/>
      <c r="J699" s="58"/>
      <c r="K699" s="58"/>
      <c r="L699" s="12"/>
      <c r="M699" s="118"/>
      <c r="N699" s="181"/>
      <c r="O699" s="25"/>
      <c r="P699" s="8"/>
      <c r="Q699" s="181"/>
      <c r="Y699" s="12"/>
    </row>
    <row r="700" spans="1:25" x14ac:dyDescent="0.25">
      <c r="A700" s="82"/>
      <c r="B700" s="58"/>
      <c r="C700" s="58"/>
      <c r="D700" s="12"/>
      <c r="E700" s="118"/>
      <c r="F700" s="58"/>
      <c r="G700" s="58"/>
      <c r="H700" s="12"/>
      <c r="I700" s="118"/>
      <c r="J700" s="58"/>
      <c r="K700" s="58"/>
      <c r="L700" s="12"/>
      <c r="M700" s="118"/>
      <c r="N700" s="181"/>
      <c r="O700" s="25"/>
      <c r="P700" s="8"/>
      <c r="Q700" s="181"/>
      <c r="Y700" s="12"/>
    </row>
    <row r="701" spans="1:25" x14ac:dyDescent="0.25">
      <c r="A701" s="82"/>
      <c r="B701" s="58"/>
      <c r="C701" s="58"/>
      <c r="D701" s="12"/>
      <c r="E701" s="118"/>
      <c r="F701" s="58"/>
      <c r="G701" s="58"/>
      <c r="H701" s="12"/>
      <c r="I701" s="118"/>
      <c r="J701" s="58"/>
      <c r="K701" s="58"/>
      <c r="L701" s="12"/>
      <c r="M701" s="118"/>
      <c r="N701" s="181"/>
      <c r="O701" s="25"/>
      <c r="P701" s="8"/>
      <c r="Q701" s="181"/>
      <c r="Y701" s="12"/>
    </row>
    <row r="702" spans="1:25" x14ac:dyDescent="0.25">
      <c r="A702" s="82"/>
      <c r="B702" s="58"/>
      <c r="C702" s="58"/>
      <c r="D702" s="12"/>
      <c r="E702" s="118"/>
      <c r="F702" s="58"/>
      <c r="G702" s="58"/>
      <c r="H702" s="12"/>
      <c r="I702" s="118"/>
      <c r="J702" s="58"/>
      <c r="K702" s="58"/>
      <c r="L702" s="12"/>
      <c r="M702" s="118"/>
      <c r="N702" s="181"/>
      <c r="O702" s="25"/>
      <c r="P702" s="8"/>
      <c r="Q702" s="181"/>
      <c r="Y702" s="12"/>
    </row>
    <row r="703" spans="1:25" x14ac:dyDescent="0.25">
      <c r="A703" s="82"/>
      <c r="B703" s="58"/>
      <c r="C703" s="58"/>
      <c r="D703" s="12"/>
      <c r="E703" s="118"/>
      <c r="F703" s="58"/>
      <c r="G703" s="58"/>
      <c r="H703" s="12"/>
      <c r="I703" s="118"/>
      <c r="J703" s="58"/>
      <c r="K703" s="58"/>
      <c r="L703" s="12"/>
      <c r="M703" s="118"/>
      <c r="N703" s="181"/>
      <c r="O703" s="25"/>
      <c r="P703" s="8"/>
      <c r="Q703" s="181"/>
      <c r="Y703" s="12"/>
    </row>
    <row r="704" spans="1:25" x14ac:dyDescent="0.25">
      <c r="A704" s="82"/>
      <c r="B704" s="58"/>
      <c r="C704" s="58"/>
      <c r="D704" s="12"/>
      <c r="E704" s="118"/>
      <c r="F704" s="58"/>
      <c r="G704" s="58"/>
      <c r="H704" s="12"/>
      <c r="I704" s="118"/>
      <c r="J704" s="58"/>
      <c r="K704" s="58"/>
      <c r="L704" s="12"/>
      <c r="M704" s="118"/>
      <c r="N704" s="181"/>
      <c r="O704" s="25"/>
      <c r="P704" s="8"/>
      <c r="Q704" s="181"/>
      <c r="Y704" s="12"/>
    </row>
    <row r="705" spans="1:25" x14ac:dyDescent="0.25">
      <c r="A705" s="82"/>
      <c r="B705" s="58"/>
      <c r="C705" s="58"/>
      <c r="D705" s="12"/>
      <c r="E705" s="118"/>
      <c r="F705" s="58"/>
      <c r="G705" s="58"/>
      <c r="H705" s="12"/>
      <c r="I705" s="118"/>
      <c r="J705" s="58"/>
      <c r="K705" s="58"/>
      <c r="L705" s="12"/>
      <c r="M705" s="118"/>
      <c r="N705" s="181"/>
      <c r="O705" s="25"/>
      <c r="P705" s="8"/>
      <c r="Q705" s="181"/>
      <c r="Y705" s="12"/>
    </row>
    <row r="706" spans="1:25" x14ac:dyDescent="0.25">
      <c r="A706" s="82"/>
      <c r="B706" s="58"/>
      <c r="C706" s="58"/>
      <c r="D706" s="12"/>
      <c r="E706" s="118"/>
      <c r="F706" s="58"/>
      <c r="G706" s="58"/>
      <c r="H706" s="12"/>
      <c r="I706" s="118"/>
      <c r="J706" s="58"/>
      <c r="K706" s="58"/>
      <c r="L706" s="12"/>
      <c r="M706" s="118"/>
      <c r="N706" s="181"/>
      <c r="O706" s="25"/>
      <c r="P706" s="8"/>
      <c r="Q706" s="181"/>
      <c r="Y706" s="12"/>
    </row>
    <row r="707" spans="1:25" x14ac:dyDescent="0.25">
      <c r="A707" s="82"/>
      <c r="B707" s="58"/>
      <c r="C707" s="58"/>
      <c r="D707" s="12"/>
      <c r="E707" s="118"/>
      <c r="F707" s="58"/>
      <c r="G707" s="58"/>
      <c r="H707" s="12"/>
      <c r="I707" s="118"/>
      <c r="J707" s="58"/>
      <c r="K707" s="58"/>
      <c r="L707" s="12"/>
      <c r="M707" s="118"/>
      <c r="N707" s="181"/>
      <c r="O707" s="25"/>
      <c r="P707" s="8"/>
      <c r="Q707" s="181"/>
      <c r="Y707" s="12"/>
    </row>
    <row r="708" spans="1:25" x14ac:dyDescent="0.25">
      <c r="A708" s="82"/>
      <c r="B708" s="58"/>
      <c r="C708" s="58"/>
      <c r="D708" s="12"/>
      <c r="E708" s="118"/>
      <c r="F708" s="58"/>
      <c r="G708" s="58"/>
      <c r="H708" s="12"/>
      <c r="I708" s="118"/>
      <c r="J708" s="58"/>
      <c r="K708" s="58"/>
      <c r="L708" s="12"/>
      <c r="M708" s="118"/>
      <c r="N708" s="181"/>
      <c r="O708" s="25"/>
      <c r="P708" s="8"/>
      <c r="Q708" s="181"/>
      <c r="Y708" s="12"/>
    </row>
    <row r="709" spans="1:25" x14ac:dyDescent="0.25">
      <c r="A709" s="82"/>
      <c r="B709" s="58"/>
      <c r="C709" s="58"/>
      <c r="D709" s="12"/>
      <c r="E709" s="118"/>
      <c r="F709" s="58"/>
      <c r="G709" s="58"/>
      <c r="H709" s="12"/>
      <c r="I709" s="118"/>
      <c r="J709" s="58"/>
      <c r="K709" s="58"/>
      <c r="L709" s="12"/>
      <c r="M709" s="118"/>
      <c r="N709" s="181"/>
      <c r="O709" s="25"/>
      <c r="P709" s="8"/>
      <c r="Q709" s="181"/>
      <c r="Y709" s="12"/>
    </row>
    <row r="710" spans="1:25" x14ac:dyDescent="0.25">
      <c r="A710" s="82"/>
      <c r="B710" s="58"/>
      <c r="C710" s="58"/>
      <c r="D710" s="12"/>
      <c r="E710" s="118"/>
      <c r="F710" s="58"/>
      <c r="G710" s="58"/>
      <c r="H710" s="12"/>
      <c r="I710" s="118"/>
      <c r="J710" s="58"/>
      <c r="K710" s="58"/>
      <c r="L710" s="12"/>
      <c r="M710" s="118"/>
      <c r="N710" s="181"/>
      <c r="O710" s="25"/>
      <c r="P710" s="8"/>
      <c r="Q710" s="181"/>
      <c r="Y710" s="12"/>
    </row>
    <row r="711" spans="1:25" x14ac:dyDescent="0.25">
      <c r="A711" s="82"/>
      <c r="B711" s="58"/>
      <c r="C711" s="58"/>
      <c r="D711" s="12"/>
      <c r="E711" s="118"/>
      <c r="F711" s="58"/>
      <c r="G711" s="58"/>
      <c r="H711" s="12"/>
      <c r="I711" s="118"/>
      <c r="J711" s="58"/>
      <c r="K711" s="58"/>
      <c r="L711" s="12"/>
      <c r="M711" s="118"/>
      <c r="N711" s="181"/>
      <c r="O711" s="25"/>
      <c r="P711" s="8"/>
      <c r="Q711" s="181"/>
      <c r="Y711" s="12"/>
    </row>
    <row r="712" spans="1:25" x14ac:dyDescent="0.25">
      <c r="A712" s="82"/>
      <c r="B712" s="58"/>
      <c r="C712" s="58"/>
      <c r="D712" s="12"/>
      <c r="E712" s="118"/>
      <c r="F712" s="58"/>
      <c r="G712" s="58"/>
      <c r="H712" s="12"/>
      <c r="I712" s="118"/>
      <c r="J712" s="58"/>
      <c r="K712" s="58"/>
      <c r="L712" s="12"/>
      <c r="M712" s="118"/>
      <c r="N712" s="181"/>
      <c r="O712" s="25"/>
      <c r="P712" s="8"/>
      <c r="Q712" s="181"/>
      <c r="Y712" s="12"/>
    </row>
    <row r="713" spans="1:25" x14ac:dyDescent="0.25">
      <c r="A713" s="82"/>
      <c r="B713" s="58"/>
      <c r="C713" s="58"/>
      <c r="D713" s="12"/>
      <c r="E713" s="118"/>
      <c r="F713" s="58"/>
      <c r="G713" s="58"/>
      <c r="H713" s="12"/>
      <c r="I713" s="118"/>
      <c r="J713" s="58"/>
      <c r="K713" s="58"/>
      <c r="L713" s="12"/>
      <c r="M713" s="118"/>
      <c r="N713" s="181"/>
      <c r="O713" s="25"/>
      <c r="P713" s="8"/>
      <c r="Q713" s="181"/>
      <c r="Y713" s="12"/>
    </row>
    <row r="714" spans="1:25" x14ac:dyDescent="0.25">
      <c r="A714" s="82"/>
      <c r="B714" s="58"/>
      <c r="C714" s="58"/>
      <c r="D714" s="12"/>
      <c r="E714" s="118"/>
      <c r="F714" s="58"/>
      <c r="G714" s="58"/>
      <c r="H714" s="12"/>
      <c r="I714" s="118"/>
      <c r="J714" s="58"/>
      <c r="K714" s="58"/>
      <c r="L714" s="12"/>
      <c r="M714" s="118"/>
      <c r="N714" s="181"/>
      <c r="O714" s="25"/>
      <c r="P714" s="8"/>
      <c r="Q714" s="181"/>
      <c r="Y714" s="12"/>
    </row>
    <row r="715" spans="1:25" x14ac:dyDescent="0.25">
      <c r="A715" s="82"/>
      <c r="B715" s="58"/>
      <c r="C715" s="58"/>
      <c r="D715" s="12"/>
      <c r="E715" s="118"/>
      <c r="F715" s="58"/>
      <c r="G715" s="58"/>
      <c r="H715" s="12"/>
      <c r="I715" s="118"/>
      <c r="J715" s="58"/>
      <c r="K715" s="58"/>
      <c r="L715" s="12"/>
      <c r="M715" s="118"/>
      <c r="N715" s="181"/>
      <c r="O715" s="25"/>
      <c r="P715" s="8"/>
      <c r="Q715" s="181"/>
      <c r="Y715" s="12"/>
    </row>
    <row r="716" spans="1:25" x14ac:dyDescent="0.25">
      <c r="A716" s="82"/>
      <c r="B716" s="58"/>
      <c r="C716" s="58"/>
      <c r="D716" s="12"/>
      <c r="E716" s="118"/>
      <c r="F716" s="58"/>
      <c r="G716" s="58"/>
      <c r="H716" s="12"/>
      <c r="I716" s="118"/>
      <c r="J716" s="58"/>
      <c r="K716" s="58"/>
      <c r="L716" s="12"/>
      <c r="M716" s="118"/>
      <c r="N716" s="181"/>
      <c r="O716" s="25"/>
      <c r="P716" s="8"/>
      <c r="Q716" s="181"/>
      <c r="Y716" s="12"/>
    </row>
    <row r="717" spans="1:25" x14ac:dyDescent="0.25">
      <c r="A717" s="82"/>
      <c r="B717" s="58"/>
      <c r="C717" s="58"/>
      <c r="D717" s="12"/>
      <c r="E717" s="118"/>
      <c r="F717" s="58"/>
      <c r="G717" s="58"/>
      <c r="H717" s="12"/>
      <c r="I717" s="118"/>
      <c r="J717" s="58"/>
      <c r="K717" s="58"/>
      <c r="L717" s="12"/>
      <c r="M717" s="118"/>
      <c r="N717" s="181"/>
      <c r="O717" s="25"/>
      <c r="P717" s="8"/>
      <c r="Q717" s="181"/>
      <c r="Y717" s="12"/>
    </row>
    <row r="718" spans="1:25" x14ac:dyDescent="0.25">
      <c r="A718" s="82"/>
      <c r="B718" s="58"/>
      <c r="C718" s="58"/>
      <c r="D718" s="12"/>
      <c r="E718" s="118"/>
      <c r="F718" s="58"/>
      <c r="G718" s="58"/>
      <c r="H718" s="12"/>
      <c r="I718" s="118"/>
      <c r="J718" s="58"/>
      <c r="K718" s="58"/>
      <c r="L718" s="12"/>
      <c r="M718" s="118"/>
      <c r="N718" s="181"/>
      <c r="O718" s="25"/>
      <c r="P718" s="8"/>
      <c r="Q718" s="181"/>
      <c r="Y718" s="12"/>
    </row>
    <row r="719" spans="1:25" x14ac:dyDescent="0.25">
      <c r="A719" s="82"/>
      <c r="B719" s="58"/>
      <c r="C719" s="58"/>
      <c r="D719" s="12"/>
      <c r="E719" s="118"/>
      <c r="F719" s="58"/>
      <c r="G719" s="58"/>
      <c r="H719" s="12"/>
      <c r="I719" s="118"/>
      <c r="J719" s="58"/>
      <c r="K719" s="58"/>
      <c r="L719" s="12"/>
      <c r="M719" s="118"/>
      <c r="N719" s="181"/>
      <c r="O719" s="25"/>
      <c r="P719" s="8"/>
      <c r="Q719" s="181"/>
      <c r="Y719" s="12"/>
    </row>
    <row r="720" spans="1:25" x14ac:dyDescent="0.25">
      <c r="A720" s="82"/>
      <c r="B720" s="58"/>
      <c r="C720" s="58"/>
      <c r="D720" s="12"/>
      <c r="E720" s="118"/>
      <c r="F720" s="58"/>
      <c r="G720" s="58"/>
      <c r="H720" s="12"/>
      <c r="I720" s="118"/>
      <c r="J720" s="58"/>
      <c r="K720" s="58"/>
      <c r="L720" s="12"/>
      <c r="M720" s="118"/>
      <c r="N720" s="181"/>
      <c r="O720" s="25"/>
      <c r="P720" s="8"/>
      <c r="Q720" s="181"/>
      <c r="Y720" s="12"/>
    </row>
    <row r="721" spans="1:25" x14ac:dyDescent="0.25">
      <c r="A721" s="82"/>
      <c r="B721" s="58"/>
      <c r="C721" s="58"/>
      <c r="D721" s="12"/>
      <c r="E721" s="118"/>
      <c r="F721" s="58"/>
      <c r="G721" s="58"/>
      <c r="H721" s="12"/>
      <c r="I721" s="118"/>
      <c r="J721" s="58"/>
      <c r="K721" s="58"/>
      <c r="L721" s="12"/>
      <c r="M721" s="118"/>
      <c r="N721" s="181"/>
      <c r="O721" s="25"/>
      <c r="P721" s="8"/>
      <c r="Q721" s="181"/>
      <c r="Y721" s="12"/>
    </row>
    <row r="722" spans="1:25" x14ac:dyDescent="0.25">
      <c r="A722" s="82"/>
      <c r="B722" s="58"/>
      <c r="C722" s="58"/>
      <c r="D722" s="12"/>
      <c r="E722" s="118"/>
      <c r="F722" s="58"/>
      <c r="G722" s="58"/>
      <c r="H722" s="12"/>
      <c r="I722" s="118"/>
      <c r="J722" s="58"/>
      <c r="K722" s="58"/>
      <c r="L722" s="12"/>
      <c r="M722" s="118"/>
      <c r="N722" s="181"/>
      <c r="O722" s="25"/>
      <c r="P722" s="8"/>
      <c r="Q722" s="181"/>
      <c r="Y722" s="12"/>
    </row>
    <row r="723" spans="1:25" x14ac:dyDescent="0.25">
      <c r="A723" s="82"/>
      <c r="B723" s="58"/>
      <c r="C723" s="58"/>
      <c r="D723" s="12"/>
      <c r="E723" s="118"/>
      <c r="F723" s="58"/>
      <c r="G723" s="58"/>
      <c r="H723" s="12"/>
      <c r="I723" s="118"/>
      <c r="J723" s="58"/>
      <c r="K723" s="58"/>
      <c r="L723" s="12"/>
      <c r="M723" s="118"/>
      <c r="N723" s="181"/>
      <c r="O723" s="25"/>
      <c r="P723" s="8"/>
      <c r="Q723" s="181"/>
      <c r="Y723" s="12"/>
    </row>
    <row r="724" spans="1:25" x14ac:dyDescent="0.25">
      <c r="A724" s="82"/>
      <c r="B724" s="58"/>
      <c r="C724" s="58"/>
      <c r="D724" s="12"/>
      <c r="E724" s="118"/>
      <c r="F724" s="58"/>
      <c r="G724" s="58"/>
      <c r="H724" s="12"/>
      <c r="I724" s="118"/>
      <c r="J724" s="58"/>
      <c r="K724" s="58"/>
      <c r="L724" s="12"/>
      <c r="M724" s="118"/>
      <c r="N724" s="181"/>
      <c r="O724" s="25"/>
      <c r="P724" s="8"/>
      <c r="Q724" s="181"/>
      <c r="Y724" s="12"/>
    </row>
    <row r="725" spans="1:25" x14ac:dyDescent="0.25">
      <c r="A725" s="82"/>
      <c r="B725" s="58"/>
      <c r="C725" s="58"/>
      <c r="D725" s="12"/>
      <c r="E725" s="118"/>
      <c r="F725" s="58"/>
      <c r="G725" s="58"/>
      <c r="H725" s="12"/>
      <c r="I725" s="118"/>
      <c r="J725" s="58"/>
      <c r="K725" s="58"/>
      <c r="L725" s="12"/>
      <c r="M725" s="118"/>
      <c r="N725" s="181"/>
      <c r="O725" s="25"/>
      <c r="P725" s="8"/>
      <c r="Q725" s="181"/>
      <c r="Y725" s="12"/>
    </row>
    <row r="726" spans="1:25" x14ac:dyDescent="0.25">
      <c r="A726" s="82"/>
      <c r="B726" s="58"/>
      <c r="C726" s="58"/>
      <c r="D726" s="12"/>
      <c r="E726" s="118"/>
      <c r="F726" s="58"/>
      <c r="G726" s="58"/>
      <c r="H726" s="12"/>
      <c r="I726" s="118"/>
      <c r="J726" s="58"/>
      <c r="K726" s="58"/>
      <c r="L726" s="12"/>
      <c r="M726" s="118"/>
      <c r="N726" s="181"/>
      <c r="O726" s="25"/>
      <c r="P726" s="8"/>
      <c r="Q726" s="181"/>
      <c r="Y726" s="12"/>
    </row>
    <row r="727" spans="1:25" x14ac:dyDescent="0.25">
      <c r="A727" s="82"/>
      <c r="B727" s="58"/>
      <c r="C727" s="58"/>
      <c r="D727" s="12"/>
      <c r="E727" s="118"/>
      <c r="F727" s="58"/>
      <c r="G727" s="58"/>
      <c r="H727" s="12"/>
      <c r="I727" s="118"/>
      <c r="J727" s="58"/>
      <c r="K727" s="58"/>
      <c r="L727" s="12"/>
      <c r="M727" s="118"/>
      <c r="N727" s="181"/>
      <c r="O727" s="25"/>
      <c r="P727" s="8"/>
      <c r="Q727" s="181"/>
      <c r="Y727" s="12"/>
    </row>
    <row r="728" spans="1:25" x14ac:dyDescent="0.25">
      <c r="A728" s="82"/>
      <c r="B728" s="58"/>
      <c r="C728" s="58"/>
      <c r="D728" s="12"/>
      <c r="E728" s="118"/>
      <c r="F728" s="58"/>
      <c r="G728" s="58"/>
      <c r="H728" s="12"/>
      <c r="I728" s="118"/>
      <c r="J728" s="58"/>
      <c r="K728" s="58"/>
      <c r="L728" s="12"/>
      <c r="M728" s="118"/>
      <c r="N728" s="181"/>
      <c r="O728" s="25"/>
      <c r="P728" s="8"/>
      <c r="Q728" s="181"/>
      <c r="Y728" s="12"/>
    </row>
    <row r="729" spans="1:25" x14ac:dyDescent="0.25">
      <c r="A729" s="82"/>
      <c r="B729" s="58"/>
      <c r="C729" s="58"/>
      <c r="D729" s="12"/>
      <c r="E729" s="118"/>
      <c r="F729" s="58"/>
      <c r="G729" s="58"/>
      <c r="H729" s="12"/>
      <c r="I729" s="118"/>
      <c r="J729" s="58"/>
      <c r="K729" s="58"/>
      <c r="L729" s="12"/>
      <c r="M729" s="118"/>
      <c r="N729" s="181"/>
      <c r="O729" s="25"/>
      <c r="P729" s="8"/>
      <c r="Q729" s="181"/>
      <c r="Y729" s="12"/>
    </row>
    <row r="730" spans="1:25" x14ac:dyDescent="0.25">
      <c r="A730" s="82"/>
      <c r="B730" s="58"/>
      <c r="C730" s="58"/>
      <c r="D730" s="12"/>
      <c r="E730" s="118"/>
      <c r="F730" s="58"/>
      <c r="G730" s="58"/>
      <c r="H730" s="12"/>
      <c r="I730" s="118"/>
      <c r="J730" s="58"/>
      <c r="K730" s="58"/>
      <c r="L730" s="12"/>
      <c r="M730" s="118"/>
      <c r="N730" s="181"/>
      <c r="O730" s="25"/>
      <c r="P730" s="8"/>
      <c r="Q730" s="181"/>
      <c r="Y730" s="12"/>
    </row>
    <row r="731" spans="1:25" x14ac:dyDescent="0.25">
      <c r="A731" s="82"/>
      <c r="B731" s="58"/>
      <c r="C731" s="58"/>
      <c r="D731" s="12"/>
      <c r="E731" s="118"/>
      <c r="F731" s="58"/>
      <c r="G731" s="58"/>
      <c r="H731" s="12"/>
      <c r="I731" s="118"/>
      <c r="J731" s="58"/>
      <c r="K731" s="58"/>
      <c r="L731" s="12"/>
      <c r="M731" s="118"/>
      <c r="N731" s="181"/>
      <c r="O731" s="25"/>
      <c r="P731" s="8"/>
      <c r="Q731" s="181"/>
      <c r="Y731" s="12"/>
    </row>
    <row r="732" spans="1:25" x14ac:dyDescent="0.25">
      <c r="A732" s="82"/>
      <c r="B732" s="58"/>
      <c r="C732" s="58"/>
      <c r="D732" s="12"/>
      <c r="E732" s="118"/>
      <c r="F732" s="58"/>
      <c r="G732" s="58"/>
      <c r="H732" s="12"/>
      <c r="I732" s="118"/>
      <c r="J732" s="58"/>
      <c r="K732" s="58"/>
      <c r="L732" s="12"/>
      <c r="M732" s="118"/>
      <c r="N732" s="181"/>
      <c r="O732" s="25"/>
      <c r="P732" s="8"/>
      <c r="Q732" s="181"/>
      <c r="Y732" s="12"/>
    </row>
    <row r="733" spans="1:25" x14ac:dyDescent="0.25">
      <c r="A733" s="82"/>
      <c r="B733" s="58"/>
      <c r="C733" s="58"/>
      <c r="D733" s="12"/>
      <c r="E733" s="118"/>
      <c r="F733" s="58"/>
      <c r="G733" s="58"/>
      <c r="H733" s="12"/>
      <c r="I733" s="118"/>
      <c r="J733" s="58"/>
      <c r="K733" s="58"/>
      <c r="L733" s="12"/>
      <c r="M733" s="118"/>
      <c r="N733" s="181"/>
      <c r="O733" s="25"/>
      <c r="P733" s="8"/>
      <c r="Q733" s="181"/>
      <c r="Y733" s="12"/>
    </row>
    <row r="734" spans="1:25" x14ac:dyDescent="0.25">
      <c r="A734" s="82"/>
      <c r="B734" s="58"/>
      <c r="C734" s="58"/>
      <c r="D734" s="12"/>
      <c r="E734" s="118"/>
      <c r="F734" s="58"/>
      <c r="G734" s="58"/>
      <c r="H734" s="12"/>
      <c r="I734" s="118"/>
      <c r="J734" s="58"/>
      <c r="K734" s="58"/>
      <c r="L734" s="12"/>
      <c r="M734" s="118"/>
      <c r="N734" s="181"/>
      <c r="O734" s="25"/>
      <c r="P734" s="8"/>
      <c r="Q734" s="181"/>
      <c r="Y734" s="12"/>
    </row>
    <row r="735" spans="1:25" x14ac:dyDescent="0.25">
      <c r="A735" s="82"/>
      <c r="B735" s="58"/>
      <c r="C735" s="58"/>
      <c r="D735" s="12"/>
      <c r="E735" s="118"/>
      <c r="F735" s="58"/>
      <c r="G735" s="58"/>
      <c r="H735" s="12"/>
      <c r="I735" s="118"/>
      <c r="J735" s="58"/>
      <c r="K735" s="58"/>
      <c r="L735" s="12"/>
      <c r="M735" s="118"/>
      <c r="N735" s="181"/>
      <c r="O735" s="25"/>
      <c r="P735" s="8"/>
      <c r="Q735" s="181"/>
      <c r="Y735" s="12"/>
    </row>
    <row r="736" spans="1:25" x14ac:dyDescent="0.25">
      <c r="A736" s="82"/>
      <c r="B736" s="58"/>
      <c r="C736" s="58"/>
      <c r="D736" s="12"/>
      <c r="E736" s="118"/>
      <c r="F736" s="58"/>
      <c r="G736" s="58"/>
      <c r="H736" s="12"/>
      <c r="I736" s="118"/>
      <c r="J736" s="58"/>
      <c r="K736" s="58"/>
      <c r="L736" s="12"/>
      <c r="M736" s="118"/>
      <c r="N736" s="181"/>
      <c r="O736" s="25"/>
      <c r="P736" s="8"/>
      <c r="Q736" s="181"/>
      <c r="Y736" s="12"/>
    </row>
    <row r="737" spans="1:25" x14ac:dyDescent="0.25">
      <c r="A737" s="82"/>
      <c r="B737" s="58"/>
      <c r="C737" s="58"/>
      <c r="D737" s="12"/>
      <c r="E737" s="118"/>
      <c r="F737" s="58"/>
      <c r="G737" s="58"/>
      <c r="H737" s="12"/>
      <c r="I737" s="118"/>
      <c r="J737" s="58"/>
      <c r="K737" s="58"/>
      <c r="L737" s="12"/>
      <c r="M737" s="118"/>
      <c r="N737" s="181"/>
      <c r="O737" s="25"/>
      <c r="P737" s="8"/>
      <c r="Q737" s="181"/>
      <c r="Y737" s="12"/>
    </row>
    <row r="738" spans="1:25" x14ac:dyDescent="0.25">
      <c r="A738" s="82"/>
      <c r="B738" s="58"/>
      <c r="C738" s="58"/>
      <c r="D738" s="12"/>
      <c r="E738" s="118"/>
      <c r="F738" s="58"/>
      <c r="G738" s="58"/>
      <c r="H738" s="12"/>
      <c r="I738" s="118"/>
      <c r="J738" s="58"/>
      <c r="K738" s="58"/>
      <c r="L738" s="12"/>
      <c r="M738" s="118"/>
      <c r="N738" s="181"/>
      <c r="O738" s="25"/>
      <c r="P738" s="8"/>
      <c r="Q738" s="181"/>
      <c r="Y738" s="12"/>
    </row>
    <row r="739" spans="1:25" x14ac:dyDescent="0.25">
      <c r="A739" s="82"/>
      <c r="B739" s="58"/>
      <c r="C739" s="58"/>
      <c r="D739" s="12"/>
      <c r="E739" s="118"/>
      <c r="F739" s="58"/>
      <c r="G739" s="58"/>
      <c r="H739" s="12"/>
      <c r="I739" s="118"/>
      <c r="J739" s="58"/>
      <c r="K739" s="58"/>
      <c r="L739" s="12"/>
      <c r="M739" s="118"/>
      <c r="N739" s="181"/>
      <c r="O739" s="25"/>
      <c r="P739" s="8"/>
      <c r="Q739" s="181"/>
      <c r="Y739" s="12"/>
    </row>
    <row r="740" spans="1:25" x14ac:dyDescent="0.25">
      <c r="A740" s="82"/>
      <c r="B740" s="58"/>
      <c r="C740" s="58"/>
      <c r="D740" s="12"/>
      <c r="E740" s="118"/>
      <c r="F740" s="58"/>
      <c r="G740" s="58"/>
      <c r="H740" s="12"/>
      <c r="I740" s="118"/>
      <c r="J740" s="58"/>
      <c r="K740" s="58"/>
      <c r="L740" s="12"/>
      <c r="M740" s="118"/>
      <c r="N740" s="181"/>
      <c r="O740" s="25"/>
      <c r="P740" s="8"/>
      <c r="Q740" s="181"/>
      <c r="Y740" s="12"/>
    </row>
    <row r="741" spans="1:25" x14ac:dyDescent="0.25">
      <c r="A741" s="82"/>
      <c r="B741" s="58"/>
      <c r="C741" s="58"/>
      <c r="D741" s="12"/>
      <c r="E741" s="118"/>
      <c r="F741" s="58"/>
      <c r="G741" s="58"/>
      <c r="H741" s="12"/>
      <c r="I741" s="118"/>
      <c r="J741" s="58"/>
      <c r="K741" s="58"/>
      <c r="L741" s="12"/>
      <c r="M741" s="118"/>
      <c r="N741" s="181"/>
      <c r="O741" s="25"/>
      <c r="P741" s="8"/>
      <c r="Q741" s="181"/>
      <c r="Y741" s="12"/>
    </row>
    <row r="742" spans="1:25" x14ac:dyDescent="0.25">
      <c r="A742" s="82"/>
      <c r="B742" s="58"/>
      <c r="C742" s="58"/>
      <c r="D742" s="12"/>
      <c r="E742" s="118"/>
      <c r="F742" s="58"/>
      <c r="G742" s="58"/>
      <c r="H742" s="12"/>
      <c r="I742" s="118"/>
      <c r="J742" s="58"/>
      <c r="K742" s="58"/>
      <c r="L742" s="12"/>
      <c r="M742" s="118"/>
      <c r="N742" s="181"/>
      <c r="O742" s="25"/>
      <c r="P742" s="8"/>
      <c r="Q742" s="181"/>
      <c r="Y742" s="12"/>
    </row>
    <row r="743" spans="1:25" x14ac:dyDescent="0.25">
      <c r="A743" s="82"/>
      <c r="B743" s="58"/>
      <c r="C743" s="58"/>
      <c r="D743" s="12"/>
      <c r="E743" s="118"/>
      <c r="F743" s="58"/>
      <c r="G743" s="58"/>
      <c r="H743" s="12"/>
      <c r="I743" s="118"/>
      <c r="J743" s="58"/>
      <c r="K743" s="58"/>
      <c r="L743" s="12"/>
      <c r="M743" s="118"/>
      <c r="N743" s="181"/>
      <c r="O743" s="25"/>
      <c r="P743" s="8"/>
      <c r="Q743" s="181"/>
      <c r="Y743" s="12"/>
    </row>
    <row r="744" spans="1:25" x14ac:dyDescent="0.25">
      <c r="A744" s="82"/>
      <c r="B744" s="58"/>
      <c r="C744" s="58"/>
      <c r="D744" s="12"/>
      <c r="E744" s="118"/>
      <c r="F744" s="58"/>
      <c r="G744" s="58"/>
      <c r="H744" s="12"/>
      <c r="I744" s="118"/>
      <c r="J744" s="58"/>
      <c r="K744" s="58"/>
      <c r="L744" s="12"/>
      <c r="M744" s="118"/>
      <c r="N744" s="181"/>
      <c r="O744" s="25"/>
      <c r="P744" s="8"/>
      <c r="Q744" s="181"/>
      <c r="Y744" s="12"/>
    </row>
    <row r="745" spans="1:25" x14ac:dyDescent="0.25">
      <c r="A745" s="82"/>
      <c r="B745" s="58"/>
      <c r="C745" s="58"/>
      <c r="D745" s="12"/>
      <c r="E745" s="118"/>
      <c r="F745" s="58"/>
      <c r="G745" s="58"/>
      <c r="H745" s="12"/>
      <c r="I745" s="118"/>
      <c r="J745" s="58"/>
      <c r="K745" s="58"/>
      <c r="L745" s="12"/>
      <c r="M745" s="118"/>
      <c r="N745" s="181"/>
      <c r="O745" s="25"/>
      <c r="P745" s="8"/>
      <c r="Q745" s="181"/>
      <c r="Y745" s="12"/>
    </row>
    <row r="746" spans="1:25" x14ac:dyDescent="0.25">
      <c r="A746" s="82"/>
      <c r="B746" s="58"/>
      <c r="C746" s="58"/>
      <c r="D746" s="12"/>
      <c r="E746" s="118"/>
      <c r="F746" s="58"/>
      <c r="G746" s="58"/>
      <c r="H746" s="12"/>
      <c r="I746" s="118"/>
      <c r="J746" s="58"/>
      <c r="K746" s="58"/>
      <c r="L746" s="12"/>
      <c r="M746" s="118"/>
      <c r="N746" s="181"/>
      <c r="O746" s="25"/>
      <c r="P746" s="8"/>
      <c r="Q746" s="181"/>
      <c r="Y746" s="12"/>
    </row>
    <row r="747" spans="1:25" x14ac:dyDescent="0.25">
      <c r="A747" s="82"/>
      <c r="B747" s="58"/>
      <c r="C747" s="58"/>
      <c r="D747" s="12"/>
      <c r="E747" s="118"/>
      <c r="F747" s="58"/>
      <c r="G747" s="58"/>
      <c r="H747" s="12"/>
      <c r="I747" s="118"/>
      <c r="J747" s="58"/>
      <c r="K747" s="58"/>
      <c r="L747" s="12"/>
      <c r="M747" s="118"/>
      <c r="N747" s="181"/>
      <c r="O747" s="25"/>
      <c r="P747" s="8"/>
      <c r="Q747" s="181"/>
      <c r="Y747" s="12"/>
    </row>
    <row r="748" spans="1:25" x14ac:dyDescent="0.25">
      <c r="A748" s="82"/>
      <c r="B748" s="58"/>
      <c r="C748" s="58"/>
      <c r="D748" s="12"/>
      <c r="E748" s="118"/>
      <c r="F748" s="58"/>
      <c r="G748" s="58"/>
      <c r="H748" s="12"/>
      <c r="I748" s="118"/>
      <c r="J748" s="58"/>
      <c r="K748" s="58"/>
      <c r="L748" s="12"/>
      <c r="M748" s="118"/>
      <c r="N748" s="181"/>
      <c r="O748" s="25"/>
      <c r="P748" s="8"/>
      <c r="Q748" s="181"/>
      <c r="Y748" s="12"/>
    </row>
    <row r="749" spans="1:25" x14ac:dyDescent="0.25">
      <c r="A749" s="82"/>
      <c r="B749" s="58"/>
      <c r="C749" s="58"/>
      <c r="D749" s="12"/>
      <c r="E749" s="118"/>
      <c r="F749" s="58"/>
      <c r="G749" s="58"/>
      <c r="H749" s="12"/>
      <c r="I749" s="118"/>
      <c r="J749" s="58"/>
      <c r="K749" s="58"/>
      <c r="L749" s="12"/>
      <c r="M749" s="118"/>
      <c r="N749" s="181"/>
      <c r="O749" s="25"/>
      <c r="P749" s="8"/>
      <c r="Q749" s="181"/>
      <c r="Y749" s="12"/>
    </row>
    <row r="750" spans="1:25" x14ac:dyDescent="0.25">
      <c r="A750" s="82"/>
      <c r="B750" s="58"/>
      <c r="C750" s="58"/>
      <c r="D750" s="12"/>
      <c r="E750" s="118"/>
      <c r="F750" s="58"/>
      <c r="G750" s="58"/>
      <c r="H750" s="12"/>
      <c r="I750" s="118"/>
      <c r="J750" s="58"/>
      <c r="K750" s="58"/>
      <c r="L750" s="12"/>
      <c r="M750" s="118"/>
      <c r="N750" s="181"/>
      <c r="O750" s="25"/>
      <c r="P750" s="8"/>
      <c r="Q750" s="181"/>
      <c r="Y750" s="12"/>
    </row>
    <row r="751" spans="1:25" x14ac:dyDescent="0.25">
      <c r="A751" s="82"/>
      <c r="B751" s="58"/>
      <c r="C751" s="58"/>
      <c r="D751" s="12"/>
      <c r="E751" s="118"/>
      <c r="F751" s="58"/>
      <c r="G751" s="58"/>
      <c r="H751" s="12"/>
      <c r="I751" s="118"/>
      <c r="J751" s="58"/>
      <c r="K751" s="58"/>
      <c r="L751" s="12"/>
      <c r="M751" s="118"/>
      <c r="N751" s="181"/>
      <c r="O751" s="25"/>
      <c r="P751" s="8"/>
      <c r="Q751" s="181"/>
      <c r="Y751" s="12"/>
    </row>
    <row r="752" spans="1:25" x14ac:dyDescent="0.25">
      <c r="A752" s="82"/>
      <c r="B752" s="58"/>
      <c r="C752" s="58"/>
      <c r="D752" s="12"/>
      <c r="E752" s="118"/>
      <c r="F752" s="58"/>
      <c r="G752" s="58"/>
      <c r="H752" s="12"/>
      <c r="I752" s="118"/>
      <c r="J752" s="58"/>
      <c r="K752" s="58"/>
      <c r="L752" s="12"/>
      <c r="M752" s="118"/>
      <c r="N752" s="181"/>
      <c r="O752" s="25"/>
      <c r="P752" s="8"/>
      <c r="Q752" s="181"/>
      <c r="Y752" s="12"/>
    </row>
    <row r="753" spans="1:25" x14ac:dyDescent="0.25">
      <c r="A753" s="82"/>
      <c r="B753" s="58"/>
      <c r="C753" s="58"/>
      <c r="D753" s="12"/>
      <c r="E753" s="118"/>
      <c r="F753" s="58"/>
      <c r="G753" s="58"/>
      <c r="H753" s="12"/>
      <c r="I753" s="118"/>
      <c r="J753" s="58"/>
      <c r="K753" s="58"/>
      <c r="L753" s="12"/>
      <c r="M753" s="118"/>
      <c r="N753" s="181"/>
      <c r="O753" s="25"/>
      <c r="P753" s="8"/>
      <c r="Q753" s="181"/>
      <c r="Y753" s="12"/>
    </row>
    <row r="754" spans="1:25" x14ac:dyDescent="0.25">
      <c r="A754" s="82"/>
      <c r="B754" s="58"/>
      <c r="C754" s="58"/>
      <c r="D754" s="12"/>
      <c r="E754" s="118"/>
      <c r="F754" s="58"/>
      <c r="G754" s="58"/>
      <c r="H754" s="12"/>
      <c r="I754" s="118"/>
      <c r="J754" s="58"/>
      <c r="K754" s="58"/>
      <c r="L754" s="12"/>
      <c r="M754" s="118"/>
      <c r="N754" s="181"/>
      <c r="O754" s="25"/>
      <c r="P754" s="8"/>
      <c r="Q754" s="181"/>
      <c r="Y754" s="12"/>
    </row>
    <row r="755" spans="1:25" x14ac:dyDescent="0.25">
      <c r="A755" s="82"/>
      <c r="B755" s="58"/>
      <c r="C755" s="58"/>
      <c r="D755" s="12"/>
      <c r="E755" s="118"/>
      <c r="F755" s="58"/>
      <c r="G755" s="58"/>
      <c r="H755" s="12"/>
      <c r="I755" s="118"/>
      <c r="J755" s="58"/>
      <c r="K755" s="58"/>
      <c r="L755" s="12"/>
      <c r="M755" s="118"/>
      <c r="N755" s="181"/>
      <c r="O755" s="25"/>
      <c r="P755" s="8"/>
      <c r="Q755" s="181"/>
      <c r="Y755" s="12"/>
    </row>
    <row r="756" spans="1:25" x14ac:dyDescent="0.25">
      <c r="A756" s="82"/>
      <c r="B756" s="58"/>
      <c r="C756" s="58"/>
      <c r="D756" s="12"/>
      <c r="E756" s="118"/>
      <c r="F756" s="58"/>
      <c r="G756" s="58"/>
      <c r="H756" s="12"/>
      <c r="I756" s="118"/>
      <c r="J756" s="58"/>
      <c r="K756" s="58"/>
      <c r="L756" s="12"/>
      <c r="M756" s="118"/>
      <c r="N756" s="181"/>
      <c r="O756" s="25"/>
      <c r="P756" s="8"/>
      <c r="Q756" s="181"/>
      <c r="Y756" s="12"/>
    </row>
    <row r="757" spans="1:25" x14ac:dyDescent="0.25">
      <c r="A757" s="82"/>
      <c r="B757" s="58"/>
      <c r="C757" s="58"/>
      <c r="D757" s="12"/>
      <c r="E757" s="118"/>
      <c r="F757" s="58"/>
      <c r="G757" s="58"/>
      <c r="H757" s="12"/>
      <c r="I757" s="118"/>
      <c r="J757" s="58"/>
      <c r="K757" s="58"/>
      <c r="L757" s="12"/>
      <c r="M757" s="118"/>
      <c r="N757" s="181"/>
      <c r="O757" s="25"/>
      <c r="P757" s="8"/>
      <c r="Q757" s="181"/>
      <c r="Y757" s="12"/>
    </row>
    <row r="758" spans="1:25" x14ac:dyDescent="0.25">
      <c r="A758" s="82"/>
      <c r="B758" s="58"/>
      <c r="C758" s="58"/>
      <c r="D758" s="12"/>
      <c r="E758" s="118"/>
      <c r="F758" s="58"/>
      <c r="G758" s="58"/>
      <c r="H758" s="12"/>
      <c r="I758" s="118"/>
      <c r="J758" s="58"/>
      <c r="K758" s="58"/>
      <c r="L758" s="12"/>
      <c r="M758" s="118"/>
      <c r="N758" s="181"/>
      <c r="O758" s="25"/>
      <c r="P758" s="8"/>
      <c r="Q758" s="181"/>
      <c r="Y758" s="12"/>
    </row>
    <row r="759" spans="1:25" x14ac:dyDescent="0.25">
      <c r="A759" s="82"/>
      <c r="B759" s="58"/>
      <c r="C759" s="58"/>
      <c r="D759" s="12"/>
      <c r="E759" s="118"/>
      <c r="F759" s="58"/>
      <c r="G759" s="58"/>
      <c r="H759" s="12"/>
      <c r="I759" s="118"/>
      <c r="J759" s="58"/>
      <c r="K759" s="58"/>
      <c r="L759" s="12"/>
      <c r="M759" s="118"/>
      <c r="N759" s="181"/>
      <c r="O759" s="25"/>
      <c r="P759" s="8"/>
      <c r="Q759" s="181"/>
      <c r="Y759" s="12"/>
    </row>
    <row r="760" spans="1:25" x14ac:dyDescent="0.25">
      <c r="A760" s="82"/>
      <c r="B760" s="58"/>
      <c r="C760" s="58"/>
      <c r="D760" s="12"/>
      <c r="E760" s="118"/>
      <c r="F760" s="58"/>
      <c r="G760" s="58"/>
      <c r="H760" s="12"/>
      <c r="I760" s="118"/>
      <c r="J760" s="58"/>
      <c r="K760" s="58"/>
      <c r="L760" s="12"/>
      <c r="M760" s="118"/>
      <c r="N760" s="181"/>
      <c r="O760" s="25"/>
      <c r="P760" s="8"/>
      <c r="Q760" s="181"/>
      <c r="Y760" s="12"/>
    </row>
    <row r="761" spans="1:25" x14ac:dyDescent="0.25">
      <c r="A761" s="82"/>
      <c r="B761" s="58"/>
      <c r="C761" s="58"/>
      <c r="D761" s="12"/>
      <c r="E761" s="118"/>
      <c r="F761" s="58"/>
      <c r="G761" s="58"/>
      <c r="H761" s="12"/>
      <c r="I761" s="118"/>
      <c r="J761" s="58"/>
      <c r="K761" s="58"/>
      <c r="L761" s="12"/>
      <c r="M761" s="118"/>
      <c r="N761" s="181"/>
      <c r="O761" s="25"/>
      <c r="P761" s="8"/>
      <c r="Q761" s="181"/>
      <c r="Y761" s="12"/>
    </row>
    <row r="762" spans="1:25" x14ac:dyDescent="0.25">
      <c r="A762" s="82"/>
      <c r="B762" s="58"/>
      <c r="C762" s="58"/>
      <c r="D762" s="12"/>
      <c r="E762" s="118"/>
      <c r="F762" s="58"/>
      <c r="G762" s="58"/>
      <c r="H762" s="12"/>
      <c r="I762" s="118"/>
      <c r="J762" s="58"/>
      <c r="K762" s="58"/>
      <c r="L762" s="12"/>
      <c r="M762" s="118"/>
      <c r="N762" s="181"/>
      <c r="O762" s="25"/>
      <c r="P762" s="8"/>
      <c r="Q762" s="181"/>
      <c r="Y762" s="12"/>
    </row>
    <row r="763" spans="1:25" x14ac:dyDescent="0.25">
      <c r="A763" s="82"/>
      <c r="B763" s="58"/>
      <c r="C763" s="58"/>
      <c r="D763" s="12"/>
      <c r="E763" s="118"/>
      <c r="F763" s="58"/>
      <c r="G763" s="58"/>
      <c r="H763" s="12"/>
      <c r="I763" s="118"/>
      <c r="J763" s="58"/>
      <c r="K763" s="58"/>
      <c r="L763" s="12"/>
      <c r="M763" s="118"/>
      <c r="N763" s="181"/>
      <c r="O763" s="25"/>
      <c r="P763" s="8"/>
      <c r="Q763" s="181"/>
      <c r="Y763" s="12"/>
    </row>
    <row r="764" spans="1:25" x14ac:dyDescent="0.25">
      <c r="A764" s="82"/>
      <c r="B764" s="58"/>
      <c r="C764" s="58"/>
      <c r="D764" s="12"/>
      <c r="E764" s="118"/>
      <c r="F764" s="58"/>
      <c r="G764" s="58"/>
      <c r="H764" s="12"/>
      <c r="I764" s="118"/>
      <c r="J764" s="58"/>
      <c r="K764" s="58"/>
      <c r="L764" s="12"/>
      <c r="M764" s="118"/>
      <c r="N764" s="181"/>
      <c r="O764" s="25"/>
      <c r="P764" s="8"/>
      <c r="Q764" s="181"/>
      <c r="Y764" s="12"/>
    </row>
    <row r="765" spans="1:25" x14ac:dyDescent="0.25">
      <c r="A765" s="82"/>
      <c r="B765" s="58"/>
      <c r="C765" s="58"/>
      <c r="D765" s="12"/>
      <c r="E765" s="118"/>
      <c r="F765" s="58"/>
      <c r="G765" s="58"/>
      <c r="H765" s="12"/>
      <c r="I765" s="118"/>
      <c r="J765" s="58"/>
      <c r="K765" s="58"/>
      <c r="L765" s="12"/>
      <c r="M765" s="118"/>
      <c r="N765" s="181"/>
      <c r="O765" s="25"/>
      <c r="P765" s="8"/>
      <c r="Q765" s="181"/>
      <c r="Y765" s="12"/>
    </row>
    <row r="766" spans="1:25" x14ac:dyDescent="0.25">
      <c r="A766" s="82"/>
      <c r="B766" s="58"/>
      <c r="C766" s="58"/>
      <c r="D766" s="12"/>
      <c r="E766" s="118"/>
      <c r="F766" s="58"/>
      <c r="G766" s="58"/>
      <c r="H766" s="12"/>
      <c r="I766" s="118"/>
      <c r="J766" s="58"/>
      <c r="K766" s="58"/>
      <c r="L766" s="12"/>
      <c r="M766" s="118"/>
      <c r="N766" s="181"/>
      <c r="O766" s="25"/>
      <c r="P766" s="8"/>
      <c r="Q766" s="181"/>
      <c r="Y766" s="12"/>
    </row>
    <row r="767" spans="1:25" x14ac:dyDescent="0.25">
      <c r="A767" s="82"/>
      <c r="B767" s="58"/>
      <c r="C767" s="58"/>
      <c r="D767" s="12"/>
      <c r="E767" s="118"/>
      <c r="F767" s="58"/>
      <c r="G767" s="58"/>
      <c r="H767" s="12"/>
      <c r="I767" s="118"/>
      <c r="J767" s="58"/>
      <c r="K767" s="58"/>
      <c r="L767" s="12"/>
      <c r="M767" s="118"/>
      <c r="N767" s="181"/>
      <c r="O767" s="25"/>
      <c r="P767" s="8"/>
      <c r="Q767" s="181"/>
      <c r="Y767" s="12"/>
    </row>
    <row r="768" spans="1:25" x14ac:dyDescent="0.25">
      <c r="A768" s="82"/>
      <c r="B768" s="58"/>
      <c r="C768" s="58"/>
      <c r="D768" s="12"/>
      <c r="E768" s="118"/>
      <c r="F768" s="58"/>
      <c r="G768" s="58"/>
      <c r="H768" s="12"/>
      <c r="I768" s="118"/>
      <c r="J768" s="58"/>
      <c r="K768" s="58"/>
      <c r="L768" s="12"/>
      <c r="M768" s="118"/>
      <c r="N768" s="181"/>
      <c r="O768" s="25"/>
      <c r="P768" s="8"/>
      <c r="Q768" s="181"/>
      <c r="Y768" s="12"/>
    </row>
    <row r="769" spans="1:25" x14ac:dyDescent="0.25">
      <c r="A769" s="82"/>
      <c r="B769" s="58"/>
      <c r="C769" s="58"/>
      <c r="D769" s="12"/>
      <c r="E769" s="118"/>
      <c r="F769" s="58"/>
      <c r="G769" s="58"/>
      <c r="H769" s="12"/>
      <c r="I769" s="118"/>
      <c r="J769" s="58"/>
      <c r="K769" s="58"/>
      <c r="L769" s="12"/>
      <c r="M769" s="118"/>
      <c r="N769" s="181"/>
      <c r="O769" s="25"/>
      <c r="P769" s="8"/>
      <c r="Q769" s="181"/>
      <c r="Y769" s="12"/>
    </row>
    <row r="770" spans="1:25" x14ac:dyDescent="0.25">
      <c r="A770" s="82"/>
      <c r="B770" s="58"/>
      <c r="C770" s="58"/>
      <c r="D770" s="12"/>
      <c r="E770" s="118"/>
      <c r="F770" s="58"/>
      <c r="G770" s="58"/>
      <c r="H770" s="12"/>
      <c r="I770" s="118"/>
      <c r="J770" s="58"/>
      <c r="K770" s="58"/>
      <c r="L770" s="12"/>
      <c r="M770" s="118"/>
      <c r="N770" s="181"/>
      <c r="O770" s="25"/>
      <c r="P770" s="8"/>
      <c r="Q770" s="181"/>
      <c r="Y770" s="12"/>
    </row>
    <row r="771" spans="1:25" x14ac:dyDescent="0.25">
      <c r="A771" s="82"/>
      <c r="B771" s="58"/>
      <c r="C771" s="58"/>
      <c r="D771" s="12"/>
      <c r="E771" s="118"/>
      <c r="F771" s="58"/>
      <c r="G771" s="58"/>
      <c r="H771" s="12"/>
      <c r="I771" s="118"/>
      <c r="J771" s="58"/>
      <c r="K771" s="58"/>
      <c r="L771" s="12"/>
      <c r="M771" s="118"/>
      <c r="N771" s="181"/>
      <c r="O771" s="25"/>
      <c r="P771" s="8"/>
      <c r="Q771" s="181"/>
      <c r="Y771" s="12"/>
    </row>
    <row r="772" spans="1:25" x14ac:dyDescent="0.25">
      <c r="A772" s="82"/>
      <c r="B772" s="58"/>
      <c r="C772" s="58"/>
      <c r="D772" s="12"/>
      <c r="E772" s="118"/>
      <c r="F772" s="58"/>
      <c r="G772" s="58"/>
      <c r="H772" s="12"/>
      <c r="I772" s="118"/>
      <c r="J772" s="58"/>
      <c r="K772" s="58"/>
      <c r="L772" s="12"/>
      <c r="M772" s="118"/>
      <c r="N772" s="181"/>
      <c r="O772" s="25"/>
      <c r="P772" s="8"/>
      <c r="Q772" s="181"/>
      <c r="Y772" s="12"/>
    </row>
    <row r="773" spans="1:25" x14ac:dyDescent="0.25">
      <c r="A773" s="82"/>
      <c r="B773" s="58"/>
      <c r="C773" s="58"/>
      <c r="D773" s="12"/>
      <c r="E773" s="118"/>
      <c r="F773" s="58"/>
      <c r="G773" s="58"/>
      <c r="H773" s="12"/>
      <c r="I773" s="118"/>
      <c r="J773" s="58"/>
      <c r="K773" s="58"/>
      <c r="L773" s="12"/>
      <c r="M773" s="118"/>
      <c r="N773" s="181"/>
      <c r="O773" s="25"/>
      <c r="P773" s="8"/>
      <c r="Q773" s="181"/>
      <c r="Y773" s="12"/>
    </row>
    <row r="774" spans="1:25" x14ac:dyDescent="0.25">
      <c r="A774" s="82"/>
      <c r="B774" s="58"/>
      <c r="C774" s="58"/>
      <c r="D774" s="12"/>
      <c r="E774" s="118"/>
      <c r="F774" s="58"/>
      <c r="G774" s="58"/>
      <c r="H774" s="12"/>
      <c r="I774" s="118"/>
      <c r="J774" s="58"/>
      <c r="K774" s="58"/>
      <c r="L774" s="12"/>
      <c r="M774" s="118"/>
      <c r="N774" s="181"/>
      <c r="O774" s="25"/>
      <c r="P774" s="8"/>
      <c r="Q774" s="181"/>
      <c r="Y774" s="12"/>
    </row>
    <row r="775" spans="1:25" x14ac:dyDescent="0.25">
      <c r="A775" s="82"/>
      <c r="B775" s="58"/>
      <c r="C775" s="58"/>
      <c r="D775" s="12"/>
      <c r="E775" s="118"/>
      <c r="F775" s="58"/>
      <c r="G775" s="58"/>
      <c r="H775" s="12"/>
      <c r="I775" s="118"/>
      <c r="J775" s="58"/>
      <c r="K775" s="58"/>
      <c r="L775" s="12"/>
      <c r="M775" s="118"/>
      <c r="N775" s="181"/>
      <c r="O775" s="25"/>
      <c r="P775" s="8"/>
      <c r="Q775" s="181"/>
      <c r="Y775" s="12"/>
    </row>
    <row r="776" spans="1:25" x14ac:dyDescent="0.25">
      <c r="A776" s="82"/>
      <c r="B776" s="58"/>
      <c r="C776" s="58"/>
      <c r="D776" s="12"/>
      <c r="E776" s="118"/>
      <c r="F776" s="58"/>
      <c r="G776" s="58"/>
      <c r="H776" s="12"/>
      <c r="I776" s="118"/>
      <c r="J776" s="58"/>
      <c r="K776" s="58"/>
      <c r="L776" s="12"/>
      <c r="M776" s="118"/>
      <c r="N776" s="181"/>
      <c r="O776" s="25"/>
      <c r="P776" s="8"/>
      <c r="Q776" s="181"/>
      <c r="Y776" s="12"/>
    </row>
    <row r="777" spans="1:25" x14ac:dyDescent="0.25">
      <c r="A777" s="82"/>
      <c r="B777" s="58"/>
      <c r="C777" s="58"/>
      <c r="D777" s="12"/>
      <c r="E777" s="118"/>
      <c r="F777" s="58"/>
      <c r="G777" s="58"/>
      <c r="H777" s="12"/>
      <c r="I777" s="118"/>
      <c r="J777" s="58"/>
      <c r="K777" s="58"/>
      <c r="L777" s="12"/>
      <c r="M777" s="118"/>
      <c r="N777" s="181"/>
      <c r="O777" s="25"/>
      <c r="P777" s="8"/>
      <c r="Q777" s="181"/>
      <c r="Y777" s="12"/>
    </row>
    <row r="778" spans="1:25" x14ac:dyDescent="0.25">
      <c r="A778" s="82"/>
      <c r="B778" s="58"/>
      <c r="C778" s="58"/>
      <c r="D778" s="12"/>
      <c r="E778" s="118"/>
      <c r="F778" s="58"/>
      <c r="G778" s="58"/>
      <c r="H778" s="12"/>
      <c r="I778" s="118"/>
      <c r="J778" s="58"/>
      <c r="K778" s="58"/>
      <c r="L778" s="12"/>
      <c r="M778" s="118"/>
      <c r="N778" s="181"/>
      <c r="O778" s="25"/>
      <c r="P778" s="8"/>
      <c r="Q778" s="181"/>
      <c r="Y778" s="12"/>
    </row>
    <row r="779" spans="1:25" x14ac:dyDescent="0.25">
      <c r="A779" s="82"/>
      <c r="B779" s="58"/>
      <c r="C779" s="58"/>
      <c r="D779" s="12"/>
      <c r="E779" s="118"/>
      <c r="F779" s="58"/>
      <c r="G779" s="58"/>
      <c r="H779" s="12"/>
      <c r="I779" s="118"/>
      <c r="J779" s="58"/>
      <c r="K779" s="58"/>
      <c r="L779" s="12"/>
      <c r="M779" s="118"/>
      <c r="N779" s="181"/>
      <c r="O779" s="25"/>
      <c r="P779" s="8"/>
      <c r="Q779" s="181"/>
      <c r="Y779" s="12"/>
    </row>
    <row r="780" spans="1:25" x14ac:dyDescent="0.25">
      <c r="A780" s="82"/>
      <c r="B780" s="58"/>
      <c r="C780" s="58"/>
      <c r="D780" s="12"/>
      <c r="E780" s="118"/>
      <c r="F780" s="58"/>
      <c r="G780" s="58"/>
      <c r="H780" s="12"/>
      <c r="I780" s="118"/>
      <c r="J780" s="58"/>
      <c r="K780" s="58"/>
      <c r="L780" s="12"/>
      <c r="M780" s="118"/>
      <c r="N780" s="181"/>
      <c r="O780" s="25"/>
      <c r="P780" s="8"/>
      <c r="Q780" s="181"/>
      <c r="Y780" s="12"/>
    </row>
    <row r="781" spans="1:25" x14ac:dyDescent="0.25">
      <c r="A781" s="82"/>
      <c r="B781" s="58"/>
      <c r="C781" s="58"/>
      <c r="D781" s="12"/>
      <c r="E781" s="118"/>
      <c r="F781" s="58"/>
      <c r="G781" s="58"/>
      <c r="H781" s="12"/>
      <c r="I781" s="118"/>
      <c r="J781" s="58"/>
      <c r="K781" s="58"/>
      <c r="L781" s="12"/>
      <c r="M781" s="118"/>
      <c r="N781" s="181"/>
      <c r="O781" s="25"/>
      <c r="P781" s="8"/>
      <c r="Q781" s="181"/>
      <c r="Y781" s="12"/>
    </row>
    <row r="782" spans="1:25" x14ac:dyDescent="0.25">
      <c r="A782" s="82"/>
      <c r="B782" s="58"/>
      <c r="C782" s="58"/>
      <c r="D782" s="12"/>
      <c r="E782" s="118"/>
      <c r="F782" s="58"/>
      <c r="G782" s="58"/>
      <c r="H782" s="12"/>
      <c r="I782" s="118"/>
      <c r="J782" s="58"/>
      <c r="K782" s="58"/>
      <c r="L782" s="12"/>
      <c r="M782" s="118"/>
      <c r="N782" s="181"/>
      <c r="O782" s="25"/>
      <c r="P782" s="8"/>
      <c r="Q782" s="181"/>
      <c r="Y782" s="12"/>
    </row>
    <row r="783" spans="1:25" x14ac:dyDescent="0.25">
      <c r="A783" s="82"/>
      <c r="B783" s="58"/>
      <c r="C783" s="58"/>
      <c r="D783" s="12"/>
      <c r="E783" s="118"/>
      <c r="F783" s="58"/>
      <c r="G783" s="58"/>
      <c r="H783" s="12"/>
      <c r="I783" s="118"/>
      <c r="J783" s="58"/>
      <c r="K783" s="58"/>
      <c r="L783" s="12"/>
      <c r="M783" s="118"/>
      <c r="N783" s="181"/>
      <c r="O783" s="25"/>
      <c r="P783" s="8"/>
      <c r="Q783" s="181"/>
      <c r="Y783" s="12"/>
    </row>
    <row r="784" spans="1:25" x14ac:dyDescent="0.25">
      <c r="A784" s="82"/>
      <c r="B784" s="58"/>
      <c r="C784" s="58"/>
      <c r="D784" s="12"/>
      <c r="E784" s="118"/>
      <c r="F784" s="58"/>
      <c r="G784" s="58"/>
      <c r="H784" s="12"/>
      <c r="I784" s="118"/>
      <c r="J784" s="58"/>
      <c r="K784" s="58"/>
      <c r="L784" s="12"/>
      <c r="M784" s="118"/>
      <c r="N784" s="181"/>
      <c r="O784" s="25"/>
      <c r="P784" s="8"/>
      <c r="Q784" s="181"/>
      <c r="Y784" s="12"/>
    </row>
    <row r="785" spans="1:25" x14ac:dyDescent="0.25">
      <c r="A785" s="82"/>
      <c r="B785" s="58"/>
      <c r="C785" s="58"/>
      <c r="D785" s="12"/>
      <c r="E785" s="118"/>
      <c r="F785" s="58"/>
      <c r="G785" s="58"/>
      <c r="H785" s="12"/>
      <c r="I785" s="118"/>
      <c r="J785" s="58"/>
      <c r="K785" s="58"/>
      <c r="L785" s="12"/>
      <c r="M785" s="118"/>
      <c r="N785" s="181"/>
      <c r="O785" s="25"/>
      <c r="P785" s="8"/>
      <c r="Q785" s="181"/>
      <c r="Y785" s="12"/>
    </row>
    <row r="786" spans="1:25" x14ac:dyDescent="0.25">
      <c r="A786" s="82"/>
      <c r="B786" s="58"/>
      <c r="C786" s="58"/>
      <c r="D786" s="12"/>
      <c r="E786" s="118"/>
      <c r="F786" s="58"/>
      <c r="G786" s="58"/>
      <c r="H786" s="12"/>
      <c r="I786" s="118"/>
      <c r="J786" s="58"/>
      <c r="K786" s="58"/>
      <c r="L786" s="12"/>
      <c r="M786" s="118"/>
      <c r="N786" s="181"/>
      <c r="O786" s="25"/>
      <c r="P786" s="8"/>
      <c r="Q786" s="181"/>
      <c r="Y786" s="12"/>
    </row>
    <row r="787" spans="1:25" x14ac:dyDescent="0.25">
      <c r="A787" s="82"/>
      <c r="B787" s="58"/>
      <c r="C787" s="58"/>
      <c r="D787" s="12"/>
      <c r="E787" s="118"/>
      <c r="F787" s="58"/>
      <c r="G787" s="58"/>
      <c r="H787" s="12"/>
      <c r="I787" s="118"/>
      <c r="J787" s="58"/>
      <c r="K787" s="58"/>
      <c r="L787" s="12"/>
      <c r="M787" s="118"/>
      <c r="N787" s="181"/>
      <c r="O787" s="25"/>
      <c r="P787" s="8"/>
      <c r="Q787" s="181"/>
      <c r="Y787" s="12"/>
    </row>
    <row r="788" spans="1:25" x14ac:dyDescent="0.25">
      <c r="A788" s="82"/>
      <c r="B788" s="58"/>
      <c r="C788" s="58"/>
      <c r="D788" s="12"/>
      <c r="E788" s="118"/>
      <c r="F788" s="58"/>
      <c r="G788" s="58"/>
      <c r="H788" s="12"/>
      <c r="I788" s="118"/>
      <c r="J788" s="58"/>
      <c r="K788" s="58"/>
      <c r="L788" s="12"/>
      <c r="M788" s="118"/>
      <c r="N788" s="181"/>
      <c r="O788" s="25"/>
      <c r="P788" s="8"/>
      <c r="Q788" s="181"/>
      <c r="Y788" s="12"/>
    </row>
    <row r="789" spans="1:25" x14ac:dyDescent="0.25">
      <c r="A789" s="82"/>
      <c r="B789" s="58"/>
      <c r="C789" s="58"/>
      <c r="D789" s="12"/>
      <c r="E789" s="118"/>
      <c r="F789" s="58"/>
      <c r="G789" s="58"/>
      <c r="H789" s="12"/>
      <c r="I789" s="118"/>
      <c r="J789" s="58"/>
      <c r="K789" s="58"/>
      <c r="L789" s="12"/>
      <c r="M789" s="118"/>
      <c r="N789" s="181"/>
      <c r="O789" s="25"/>
      <c r="P789" s="8"/>
      <c r="Q789" s="181"/>
      <c r="Y789" s="12"/>
    </row>
    <row r="790" spans="1:25" x14ac:dyDescent="0.25">
      <c r="A790" s="82"/>
      <c r="B790" s="58"/>
      <c r="C790" s="58"/>
      <c r="D790" s="12"/>
      <c r="E790" s="118"/>
      <c r="F790" s="58"/>
      <c r="G790" s="58"/>
      <c r="H790" s="12"/>
      <c r="I790" s="118"/>
      <c r="J790" s="58"/>
      <c r="K790" s="58"/>
      <c r="L790" s="12"/>
      <c r="M790" s="118"/>
      <c r="N790" s="181"/>
      <c r="O790" s="25"/>
      <c r="P790" s="8"/>
      <c r="Q790" s="181"/>
      <c r="Y790" s="12"/>
    </row>
    <row r="791" spans="1:25" x14ac:dyDescent="0.25">
      <c r="A791" s="82"/>
      <c r="B791" s="58"/>
      <c r="C791" s="58"/>
      <c r="D791" s="12"/>
      <c r="E791" s="118"/>
      <c r="F791" s="58"/>
      <c r="G791" s="58"/>
      <c r="H791" s="12"/>
      <c r="I791" s="118"/>
      <c r="J791" s="58"/>
      <c r="K791" s="58"/>
      <c r="L791" s="12"/>
      <c r="M791" s="118"/>
      <c r="N791" s="181"/>
      <c r="O791" s="25"/>
      <c r="P791" s="8"/>
      <c r="Q791" s="181"/>
      <c r="Y791" s="12"/>
    </row>
    <row r="792" spans="1:25" x14ac:dyDescent="0.25">
      <c r="A792" s="82"/>
      <c r="B792" s="58"/>
      <c r="C792" s="58"/>
      <c r="D792" s="12"/>
      <c r="E792" s="118"/>
      <c r="F792" s="58"/>
      <c r="G792" s="58"/>
      <c r="H792" s="12"/>
      <c r="I792" s="118"/>
      <c r="J792" s="58"/>
      <c r="K792" s="58"/>
      <c r="L792" s="12"/>
      <c r="M792" s="118"/>
      <c r="N792" s="181"/>
      <c r="O792" s="25"/>
      <c r="P792" s="8"/>
      <c r="Q792" s="181"/>
      <c r="Y792" s="12"/>
    </row>
    <row r="793" spans="1:25" x14ac:dyDescent="0.25">
      <c r="A793" s="82"/>
      <c r="B793" s="58"/>
      <c r="C793" s="58"/>
      <c r="D793" s="12"/>
      <c r="E793" s="118"/>
      <c r="F793" s="58"/>
      <c r="G793" s="58"/>
      <c r="H793" s="12"/>
      <c r="I793" s="118"/>
      <c r="J793" s="58"/>
      <c r="K793" s="58"/>
      <c r="L793" s="12"/>
      <c r="M793" s="118"/>
      <c r="N793" s="181"/>
      <c r="O793" s="25"/>
      <c r="P793" s="8"/>
      <c r="Q793" s="181"/>
      <c r="Y793" s="12"/>
    </row>
    <row r="794" spans="1:25" x14ac:dyDescent="0.25">
      <c r="A794" s="82"/>
      <c r="B794" s="58"/>
      <c r="C794" s="58"/>
      <c r="D794" s="12"/>
      <c r="E794" s="118"/>
      <c r="F794" s="58"/>
      <c r="G794" s="58"/>
      <c r="H794" s="12"/>
      <c r="I794" s="118"/>
      <c r="J794" s="58"/>
      <c r="K794" s="58"/>
      <c r="L794" s="12"/>
      <c r="M794" s="118"/>
      <c r="N794" s="181"/>
      <c r="O794" s="25"/>
      <c r="P794" s="8"/>
      <c r="Q794" s="181"/>
      <c r="Y794" s="12"/>
    </row>
    <row r="795" spans="1:25" x14ac:dyDescent="0.25">
      <c r="A795" s="82"/>
      <c r="B795" s="58"/>
      <c r="C795" s="58"/>
      <c r="D795" s="12"/>
      <c r="E795" s="118"/>
      <c r="F795" s="58"/>
      <c r="G795" s="58"/>
      <c r="H795" s="12"/>
      <c r="I795" s="118"/>
      <c r="J795" s="58"/>
      <c r="K795" s="58"/>
      <c r="L795" s="12"/>
      <c r="M795" s="118"/>
      <c r="N795" s="181"/>
      <c r="O795" s="25"/>
      <c r="P795" s="8"/>
      <c r="Q795" s="181"/>
      <c r="Y795" s="12"/>
    </row>
    <row r="796" spans="1:25" x14ac:dyDescent="0.25">
      <c r="A796" s="82"/>
      <c r="B796" s="58"/>
      <c r="C796" s="58"/>
      <c r="D796" s="12"/>
      <c r="E796" s="118"/>
      <c r="F796" s="58"/>
      <c r="G796" s="58"/>
      <c r="H796" s="12"/>
      <c r="I796" s="118"/>
      <c r="J796" s="58"/>
      <c r="K796" s="58"/>
      <c r="L796" s="12"/>
      <c r="M796" s="118"/>
      <c r="N796" s="181"/>
      <c r="O796" s="25"/>
      <c r="P796" s="8"/>
      <c r="Q796" s="181"/>
      <c r="Y796" s="12"/>
    </row>
    <row r="797" spans="1:25" x14ac:dyDescent="0.25">
      <c r="A797" s="82"/>
      <c r="B797" s="58"/>
      <c r="C797" s="58"/>
      <c r="D797" s="12"/>
      <c r="E797" s="118"/>
      <c r="F797" s="58"/>
      <c r="G797" s="58"/>
      <c r="H797" s="12"/>
      <c r="I797" s="118"/>
      <c r="J797" s="58"/>
      <c r="K797" s="58"/>
      <c r="L797" s="12"/>
      <c r="M797" s="118"/>
      <c r="N797" s="181"/>
      <c r="O797" s="25"/>
      <c r="P797" s="8"/>
      <c r="Q797" s="181"/>
      <c r="Y797" s="12"/>
    </row>
    <row r="798" spans="1:25" x14ac:dyDescent="0.25">
      <c r="A798" s="82"/>
      <c r="B798" s="58"/>
      <c r="C798" s="58"/>
      <c r="D798" s="12"/>
      <c r="E798" s="118"/>
      <c r="F798" s="58"/>
      <c r="G798" s="58"/>
      <c r="H798" s="12"/>
      <c r="I798" s="118"/>
      <c r="J798" s="58"/>
      <c r="K798" s="58"/>
      <c r="L798" s="12"/>
      <c r="M798" s="118"/>
      <c r="N798" s="181"/>
      <c r="O798" s="25"/>
      <c r="P798" s="8"/>
      <c r="Q798" s="181"/>
      <c r="Y798" s="12"/>
    </row>
    <row r="799" spans="1:25" x14ac:dyDescent="0.25">
      <c r="A799" s="82"/>
      <c r="B799" s="58"/>
      <c r="C799" s="58"/>
      <c r="D799" s="12"/>
      <c r="E799" s="118"/>
      <c r="F799" s="58"/>
      <c r="G799" s="58"/>
      <c r="H799" s="12"/>
      <c r="I799" s="118"/>
      <c r="J799" s="58"/>
      <c r="K799" s="58"/>
      <c r="L799" s="12"/>
      <c r="M799" s="118"/>
      <c r="N799" s="181"/>
      <c r="O799" s="25"/>
      <c r="P799" s="8"/>
      <c r="Q799" s="181"/>
      <c r="Y799" s="12"/>
    </row>
    <row r="800" spans="1:25" x14ac:dyDescent="0.25">
      <c r="A800" s="82"/>
      <c r="B800" s="58"/>
      <c r="C800" s="58"/>
      <c r="D800" s="12"/>
      <c r="E800" s="118"/>
      <c r="F800" s="58"/>
      <c r="G800" s="58"/>
      <c r="H800" s="12"/>
      <c r="I800" s="118"/>
      <c r="J800" s="58"/>
      <c r="K800" s="58"/>
      <c r="L800" s="12"/>
      <c r="M800" s="118"/>
      <c r="N800" s="181"/>
      <c r="O800" s="25"/>
      <c r="P800" s="8"/>
      <c r="Q800" s="181"/>
      <c r="Y800" s="12"/>
    </row>
    <row r="801" spans="1:25" x14ac:dyDescent="0.25">
      <c r="A801" s="82"/>
      <c r="B801" s="58"/>
      <c r="C801" s="58"/>
      <c r="D801" s="12"/>
      <c r="E801" s="118"/>
      <c r="F801" s="58"/>
      <c r="G801" s="58"/>
      <c r="H801" s="12"/>
      <c r="I801" s="118"/>
      <c r="J801" s="58"/>
      <c r="K801" s="58"/>
      <c r="L801" s="12"/>
      <c r="M801" s="118"/>
      <c r="N801" s="181"/>
      <c r="O801" s="25"/>
      <c r="P801" s="8"/>
      <c r="Q801" s="181"/>
      <c r="Y801" s="12"/>
    </row>
    <row r="802" spans="1:25" x14ac:dyDescent="0.25">
      <c r="A802" s="82"/>
      <c r="B802" s="58"/>
      <c r="C802" s="58"/>
      <c r="D802" s="12"/>
      <c r="E802" s="118"/>
      <c r="F802" s="58"/>
      <c r="G802" s="58"/>
      <c r="H802" s="12"/>
      <c r="I802" s="118"/>
      <c r="J802" s="58"/>
      <c r="K802" s="58"/>
      <c r="L802" s="12"/>
      <c r="M802" s="118"/>
      <c r="N802" s="181"/>
      <c r="O802" s="25"/>
      <c r="P802" s="8"/>
      <c r="Q802" s="181"/>
      <c r="Y802" s="12"/>
    </row>
    <row r="803" spans="1:25" x14ac:dyDescent="0.25">
      <c r="A803" s="82"/>
      <c r="B803" s="58"/>
      <c r="C803" s="58"/>
      <c r="D803" s="12"/>
      <c r="E803" s="118"/>
      <c r="F803" s="58"/>
      <c r="G803" s="58"/>
      <c r="H803" s="12"/>
      <c r="I803" s="118"/>
      <c r="J803" s="58"/>
      <c r="K803" s="58"/>
      <c r="L803" s="12"/>
      <c r="M803" s="118"/>
      <c r="N803" s="181"/>
      <c r="O803" s="25"/>
      <c r="P803" s="8"/>
      <c r="Q803" s="181"/>
      <c r="Y803" s="12"/>
    </row>
    <row r="804" spans="1:25" x14ac:dyDescent="0.25">
      <c r="A804" s="82"/>
      <c r="B804" s="58"/>
      <c r="C804" s="58"/>
      <c r="D804" s="12"/>
      <c r="E804" s="118"/>
      <c r="F804" s="58"/>
      <c r="G804" s="58"/>
      <c r="H804" s="12"/>
      <c r="I804" s="118"/>
      <c r="J804" s="58"/>
      <c r="K804" s="58"/>
      <c r="L804" s="12"/>
      <c r="M804" s="118"/>
      <c r="N804" s="181"/>
      <c r="O804" s="25"/>
      <c r="P804" s="8"/>
      <c r="Q804" s="181"/>
      <c r="Y804" s="12"/>
    </row>
    <row r="805" spans="1:25" x14ac:dyDescent="0.25">
      <c r="A805" s="82"/>
      <c r="B805" s="58"/>
      <c r="C805" s="58"/>
      <c r="D805" s="12"/>
      <c r="E805" s="118"/>
      <c r="F805" s="58"/>
      <c r="G805" s="58"/>
      <c r="H805" s="12"/>
      <c r="I805" s="118"/>
      <c r="J805" s="58"/>
      <c r="K805" s="58"/>
      <c r="L805" s="12"/>
      <c r="M805" s="118"/>
      <c r="N805" s="181"/>
      <c r="O805" s="25"/>
      <c r="P805" s="8"/>
      <c r="Q805" s="181"/>
      <c r="Y805" s="12"/>
    </row>
    <row r="806" spans="1:25" x14ac:dyDescent="0.25">
      <c r="A806" s="82"/>
      <c r="B806" s="58"/>
      <c r="C806" s="58"/>
      <c r="D806" s="12"/>
      <c r="E806" s="118"/>
      <c r="F806" s="58"/>
      <c r="G806" s="58"/>
      <c r="H806" s="12"/>
      <c r="I806" s="118"/>
      <c r="J806" s="58"/>
      <c r="K806" s="58"/>
      <c r="L806" s="12"/>
      <c r="M806" s="118"/>
      <c r="N806" s="181"/>
      <c r="O806" s="25"/>
      <c r="P806" s="8"/>
      <c r="Q806" s="181"/>
      <c r="Y806" s="12"/>
    </row>
    <row r="807" spans="1:25" x14ac:dyDescent="0.25">
      <c r="A807" s="82"/>
      <c r="B807" s="58"/>
      <c r="C807" s="58"/>
      <c r="D807" s="12"/>
      <c r="E807" s="118"/>
      <c r="F807" s="58"/>
      <c r="G807" s="58"/>
      <c r="H807" s="12"/>
      <c r="I807" s="118"/>
      <c r="J807" s="58"/>
      <c r="K807" s="58"/>
      <c r="L807" s="12"/>
      <c r="M807" s="118"/>
      <c r="N807" s="181"/>
      <c r="O807" s="25"/>
      <c r="P807" s="8"/>
      <c r="Q807" s="181"/>
      <c r="Y807" s="12"/>
    </row>
    <row r="808" spans="1:25" x14ac:dyDescent="0.25">
      <c r="A808" s="82"/>
      <c r="B808" s="58"/>
      <c r="C808" s="58"/>
      <c r="D808" s="12"/>
      <c r="E808" s="118"/>
      <c r="F808" s="58"/>
      <c r="G808" s="58"/>
      <c r="H808" s="12"/>
      <c r="I808" s="118"/>
      <c r="J808" s="58"/>
      <c r="K808" s="58"/>
      <c r="L808" s="12"/>
      <c r="M808" s="118"/>
      <c r="N808" s="181"/>
      <c r="O808" s="25"/>
      <c r="P808" s="8"/>
      <c r="Q808" s="181"/>
      <c r="Y808" s="12"/>
    </row>
    <row r="809" spans="1:25" x14ac:dyDescent="0.25">
      <c r="A809" s="82"/>
      <c r="B809" s="58"/>
      <c r="C809" s="58"/>
      <c r="D809" s="12"/>
      <c r="E809" s="118"/>
      <c r="F809" s="58"/>
      <c r="G809" s="58"/>
      <c r="H809" s="12"/>
      <c r="I809" s="118"/>
      <c r="J809" s="58"/>
      <c r="K809" s="58"/>
      <c r="L809" s="12"/>
      <c r="M809" s="118"/>
      <c r="N809" s="181"/>
      <c r="O809" s="25"/>
      <c r="P809" s="8"/>
      <c r="Q809" s="181"/>
      <c r="Y809" s="12"/>
    </row>
    <row r="810" spans="1:25" x14ac:dyDescent="0.25">
      <c r="A810" s="82"/>
      <c r="B810" s="58"/>
      <c r="C810" s="58"/>
      <c r="D810" s="12"/>
      <c r="E810" s="118"/>
      <c r="F810" s="58"/>
      <c r="G810" s="58"/>
      <c r="H810" s="12"/>
      <c r="I810" s="118"/>
      <c r="J810" s="58"/>
      <c r="K810" s="58"/>
      <c r="L810" s="12"/>
      <c r="M810" s="118"/>
      <c r="N810" s="181"/>
      <c r="O810" s="25"/>
      <c r="P810" s="8"/>
      <c r="Q810" s="181"/>
      <c r="Y810" s="12"/>
    </row>
    <row r="811" spans="1:25" x14ac:dyDescent="0.25">
      <c r="A811" s="82"/>
      <c r="B811" s="58"/>
      <c r="C811" s="58"/>
      <c r="D811" s="12"/>
      <c r="E811" s="118"/>
      <c r="F811" s="58"/>
      <c r="G811" s="58"/>
      <c r="H811" s="12"/>
      <c r="I811" s="118"/>
      <c r="J811" s="58"/>
      <c r="K811" s="58"/>
      <c r="L811" s="12"/>
      <c r="M811" s="118"/>
      <c r="N811" s="181"/>
      <c r="O811" s="25"/>
      <c r="P811" s="8"/>
      <c r="Q811" s="181"/>
      <c r="Y811" s="12"/>
    </row>
    <row r="812" spans="1:25" x14ac:dyDescent="0.25">
      <c r="A812" s="82"/>
      <c r="B812" s="58"/>
      <c r="C812" s="58"/>
      <c r="D812" s="12"/>
      <c r="E812" s="118"/>
      <c r="F812" s="58"/>
      <c r="G812" s="58"/>
      <c r="H812" s="12"/>
      <c r="I812" s="118"/>
      <c r="J812" s="58"/>
      <c r="K812" s="58"/>
      <c r="L812" s="12"/>
      <c r="M812" s="118"/>
      <c r="N812" s="181"/>
      <c r="O812" s="25"/>
      <c r="P812" s="8"/>
      <c r="Q812" s="181"/>
      <c r="Y812" s="12"/>
    </row>
    <row r="813" spans="1:25" x14ac:dyDescent="0.25">
      <c r="A813" s="82"/>
      <c r="B813" s="58"/>
      <c r="C813" s="58"/>
      <c r="D813" s="12"/>
      <c r="E813" s="118"/>
      <c r="F813" s="58"/>
      <c r="G813" s="58"/>
      <c r="H813" s="12"/>
      <c r="I813" s="118"/>
      <c r="J813" s="58"/>
      <c r="K813" s="58"/>
      <c r="L813" s="12"/>
      <c r="M813" s="118"/>
      <c r="N813" s="181"/>
      <c r="O813" s="25"/>
      <c r="P813" s="8"/>
      <c r="Q813" s="181"/>
      <c r="Y813" s="12"/>
    </row>
    <row r="814" spans="1:25" x14ac:dyDescent="0.25">
      <c r="A814" s="82"/>
      <c r="B814" s="58"/>
      <c r="C814" s="58"/>
      <c r="D814" s="12"/>
      <c r="E814" s="118"/>
      <c r="F814" s="58"/>
      <c r="G814" s="58"/>
      <c r="H814" s="12"/>
      <c r="I814" s="118"/>
      <c r="J814" s="58"/>
      <c r="K814" s="58"/>
      <c r="L814" s="12"/>
      <c r="M814" s="118"/>
      <c r="N814" s="181"/>
      <c r="O814" s="25"/>
      <c r="P814" s="8"/>
      <c r="Q814" s="181"/>
      <c r="Y814" s="12"/>
    </row>
    <row r="815" spans="1:25" x14ac:dyDescent="0.25">
      <c r="A815" s="82"/>
      <c r="B815" s="58"/>
      <c r="C815" s="58"/>
      <c r="D815" s="12"/>
      <c r="E815" s="118"/>
      <c r="F815" s="58"/>
      <c r="G815" s="58"/>
      <c r="H815" s="12"/>
      <c r="I815" s="118"/>
      <c r="J815" s="58"/>
      <c r="K815" s="58"/>
      <c r="L815" s="12"/>
      <c r="M815" s="118"/>
      <c r="N815" s="181"/>
      <c r="O815" s="25"/>
      <c r="P815" s="8"/>
      <c r="Q815" s="181"/>
      <c r="Y815" s="12"/>
    </row>
    <row r="816" spans="1:25" x14ac:dyDescent="0.25">
      <c r="A816" s="82"/>
      <c r="B816" s="58"/>
      <c r="C816" s="58"/>
      <c r="D816" s="12"/>
      <c r="E816" s="118"/>
      <c r="F816" s="58"/>
      <c r="G816" s="58"/>
      <c r="H816" s="12"/>
      <c r="I816" s="118"/>
      <c r="J816" s="58"/>
      <c r="K816" s="58"/>
      <c r="L816" s="12"/>
      <c r="M816" s="118"/>
      <c r="N816" s="181"/>
      <c r="O816" s="25"/>
      <c r="P816" s="8"/>
      <c r="Q816" s="181"/>
      <c r="Y816" s="12"/>
    </row>
    <row r="817" spans="1:25" x14ac:dyDescent="0.25">
      <c r="A817" s="82"/>
      <c r="B817" s="58"/>
      <c r="C817" s="58"/>
      <c r="D817" s="12"/>
      <c r="E817" s="118"/>
      <c r="F817" s="58"/>
      <c r="G817" s="58"/>
      <c r="H817" s="12"/>
      <c r="I817" s="118"/>
      <c r="J817" s="58"/>
      <c r="K817" s="58"/>
      <c r="L817" s="12"/>
      <c r="M817" s="118"/>
      <c r="N817" s="181"/>
      <c r="O817" s="25"/>
      <c r="P817" s="8"/>
      <c r="Q817" s="181"/>
      <c r="Y817" s="12"/>
    </row>
    <row r="818" spans="1:25" x14ac:dyDescent="0.25">
      <c r="A818" s="82"/>
      <c r="B818" s="58"/>
      <c r="C818" s="58"/>
      <c r="D818" s="12"/>
      <c r="E818" s="118"/>
      <c r="F818" s="58"/>
      <c r="G818" s="58"/>
      <c r="H818" s="12"/>
      <c r="I818" s="118"/>
      <c r="J818" s="58"/>
      <c r="K818" s="58"/>
      <c r="L818" s="12"/>
      <c r="M818" s="118"/>
      <c r="N818" s="181"/>
      <c r="O818" s="25"/>
      <c r="P818" s="8"/>
      <c r="Q818" s="181"/>
      <c r="Y818" s="12"/>
    </row>
    <row r="819" spans="1:25" x14ac:dyDescent="0.25">
      <c r="A819" s="82"/>
      <c r="B819" s="58"/>
      <c r="C819" s="58"/>
      <c r="D819" s="12"/>
      <c r="E819" s="118"/>
      <c r="F819" s="58"/>
      <c r="G819" s="58"/>
      <c r="H819" s="12"/>
      <c r="I819" s="118"/>
      <c r="J819" s="58"/>
      <c r="K819" s="58"/>
      <c r="L819" s="12"/>
      <c r="M819" s="118"/>
      <c r="N819" s="181"/>
      <c r="O819" s="25"/>
      <c r="P819" s="8"/>
      <c r="Q819" s="181"/>
      <c r="Y819" s="12"/>
    </row>
    <row r="820" spans="1:25" x14ac:dyDescent="0.25">
      <c r="A820" s="82"/>
      <c r="B820" s="58"/>
      <c r="C820" s="58"/>
      <c r="D820" s="12"/>
      <c r="E820" s="118"/>
      <c r="F820" s="58"/>
      <c r="G820" s="58"/>
      <c r="H820" s="12"/>
      <c r="I820" s="118"/>
      <c r="J820" s="58"/>
      <c r="K820" s="58"/>
      <c r="L820" s="12"/>
      <c r="M820" s="118"/>
      <c r="N820" s="181"/>
      <c r="O820" s="25"/>
      <c r="P820" s="8"/>
      <c r="Q820" s="181"/>
      <c r="Y820" s="12"/>
    </row>
    <row r="821" spans="1:25" x14ac:dyDescent="0.25">
      <c r="A821" s="82"/>
      <c r="B821" s="58"/>
      <c r="C821" s="58"/>
      <c r="D821" s="12"/>
      <c r="E821" s="118"/>
      <c r="F821" s="58"/>
      <c r="G821" s="58"/>
      <c r="H821" s="12"/>
      <c r="I821" s="118"/>
      <c r="J821" s="58"/>
      <c r="K821" s="58"/>
      <c r="L821" s="12"/>
      <c r="M821" s="118"/>
      <c r="N821" s="181"/>
      <c r="O821" s="25"/>
      <c r="P821" s="8"/>
      <c r="Q821" s="181"/>
      <c r="Y821" s="12"/>
    </row>
    <row r="822" spans="1:25" x14ac:dyDescent="0.25">
      <c r="A822" s="82"/>
      <c r="B822" s="58"/>
      <c r="C822" s="58"/>
      <c r="D822" s="12"/>
      <c r="E822" s="118"/>
      <c r="F822" s="58"/>
      <c r="G822" s="58"/>
      <c r="H822" s="12"/>
      <c r="I822" s="118"/>
      <c r="J822" s="58"/>
      <c r="K822" s="58"/>
      <c r="L822" s="12"/>
      <c r="M822" s="118"/>
      <c r="N822" s="181"/>
      <c r="O822" s="25"/>
      <c r="P822" s="8"/>
      <c r="Q822" s="181"/>
      <c r="Y822" s="12"/>
    </row>
    <row r="823" spans="1:25" x14ac:dyDescent="0.25">
      <c r="A823" s="82"/>
      <c r="B823" s="58"/>
      <c r="C823" s="58"/>
      <c r="D823" s="12"/>
      <c r="E823" s="118"/>
      <c r="F823" s="58"/>
      <c r="G823" s="58"/>
      <c r="H823" s="12"/>
      <c r="I823" s="118"/>
      <c r="J823" s="58"/>
      <c r="K823" s="58"/>
      <c r="L823" s="12"/>
      <c r="M823" s="118"/>
      <c r="N823" s="181"/>
      <c r="O823" s="25"/>
      <c r="P823" s="8"/>
      <c r="Q823" s="181"/>
      <c r="Y823" s="12"/>
    </row>
    <row r="824" spans="1:25" x14ac:dyDescent="0.25">
      <c r="A824" s="82"/>
      <c r="B824" s="58"/>
      <c r="C824" s="58"/>
      <c r="D824" s="12"/>
      <c r="E824" s="118"/>
      <c r="F824" s="58"/>
      <c r="G824" s="58"/>
      <c r="H824" s="12"/>
      <c r="I824" s="118"/>
      <c r="J824" s="58"/>
      <c r="K824" s="58"/>
      <c r="L824" s="12"/>
      <c r="M824" s="118"/>
      <c r="N824" s="181"/>
      <c r="O824" s="25"/>
      <c r="P824" s="8"/>
      <c r="Q824" s="181"/>
      <c r="Y824" s="12"/>
    </row>
    <row r="825" spans="1:25" x14ac:dyDescent="0.25">
      <c r="A825" s="82"/>
      <c r="B825" s="58"/>
      <c r="C825" s="58"/>
      <c r="D825" s="12"/>
      <c r="E825" s="118"/>
      <c r="F825" s="58"/>
      <c r="G825" s="58"/>
      <c r="H825" s="12"/>
      <c r="I825" s="118"/>
      <c r="J825" s="58"/>
      <c r="K825" s="58"/>
      <c r="L825" s="12"/>
      <c r="M825" s="118"/>
      <c r="N825" s="181"/>
      <c r="O825" s="25"/>
      <c r="P825" s="8"/>
      <c r="Q825" s="181"/>
      <c r="Y825" s="12"/>
    </row>
    <row r="826" spans="1:25" x14ac:dyDescent="0.25">
      <c r="A826" s="82"/>
      <c r="B826" s="58"/>
      <c r="C826" s="58"/>
      <c r="D826" s="12"/>
      <c r="E826" s="118"/>
      <c r="F826" s="58"/>
      <c r="G826" s="58"/>
      <c r="H826" s="12"/>
      <c r="I826" s="118"/>
      <c r="J826" s="58"/>
      <c r="K826" s="58"/>
      <c r="L826" s="12"/>
      <c r="M826" s="118"/>
      <c r="N826" s="181"/>
      <c r="O826" s="25"/>
      <c r="P826" s="8"/>
      <c r="Q826" s="181"/>
      <c r="Y826" s="12"/>
    </row>
    <row r="827" spans="1:25" x14ac:dyDescent="0.25">
      <c r="A827" s="82"/>
      <c r="B827" s="58"/>
      <c r="C827" s="58"/>
      <c r="D827" s="12"/>
      <c r="E827" s="118"/>
      <c r="F827" s="58"/>
      <c r="G827" s="58"/>
      <c r="H827" s="12"/>
      <c r="I827" s="118"/>
      <c r="J827" s="58"/>
      <c r="K827" s="58"/>
      <c r="L827" s="12"/>
      <c r="M827" s="118"/>
      <c r="N827" s="181"/>
      <c r="O827" s="25"/>
      <c r="P827" s="8"/>
      <c r="Q827" s="181"/>
      <c r="Y827" s="12"/>
    </row>
    <row r="828" spans="1:25" x14ac:dyDescent="0.25">
      <c r="A828" s="82"/>
      <c r="B828" s="58"/>
      <c r="C828" s="58"/>
      <c r="D828" s="12"/>
      <c r="E828" s="118"/>
      <c r="F828" s="58"/>
      <c r="G828" s="58"/>
      <c r="H828" s="12"/>
      <c r="I828" s="118"/>
      <c r="J828" s="58"/>
      <c r="K828" s="58"/>
      <c r="L828" s="12"/>
      <c r="M828" s="118"/>
      <c r="N828" s="181"/>
      <c r="O828" s="25"/>
      <c r="P828" s="8"/>
      <c r="Q828" s="181"/>
      <c r="Y828" s="12"/>
    </row>
    <row r="829" spans="1:25" x14ac:dyDescent="0.25">
      <c r="A829" s="82"/>
      <c r="B829" s="58"/>
      <c r="C829" s="58"/>
      <c r="D829" s="12"/>
      <c r="E829" s="118"/>
      <c r="F829" s="58"/>
      <c r="G829" s="58"/>
      <c r="H829" s="12"/>
      <c r="I829" s="118"/>
      <c r="J829" s="58"/>
      <c r="K829" s="58"/>
      <c r="L829" s="12"/>
      <c r="M829" s="118"/>
      <c r="N829" s="181"/>
      <c r="O829" s="25"/>
      <c r="P829" s="8"/>
      <c r="Q829" s="181"/>
      <c r="Y829" s="12"/>
    </row>
    <row r="830" spans="1:25" x14ac:dyDescent="0.25">
      <c r="A830" s="82"/>
      <c r="B830" s="58"/>
      <c r="C830" s="58"/>
      <c r="D830" s="12"/>
      <c r="E830" s="118"/>
      <c r="F830" s="58"/>
      <c r="G830" s="58"/>
      <c r="H830" s="12"/>
      <c r="I830" s="118"/>
      <c r="J830" s="58"/>
      <c r="K830" s="58"/>
      <c r="L830" s="12"/>
      <c r="M830" s="118"/>
      <c r="N830" s="181"/>
      <c r="O830" s="25"/>
      <c r="P830" s="8"/>
      <c r="Q830" s="181"/>
      <c r="Y830" s="12"/>
    </row>
    <row r="831" spans="1:25" x14ac:dyDescent="0.25">
      <c r="A831" s="82"/>
      <c r="B831" s="58"/>
      <c r="C831" s="58"/>
      <c r="D831" s="12"/>
      <c r="E831" s="118"/>
      <c r="F831" s="58"/>
      <c r="G831" s="58"/>
      <c r="H831" s="12"/>
      <c r="I831" s="118"/>
      <c r="J831" s="58"/>
      <c r="K831" s="58"/>
      <c r="L831" s="12"/>
      <c r="M831" s="118"/>
      <c r="N831" s="181"/>
      <c r="O831" s="25"/>
      <c r="P831" s="8"/>
      <c r="Q831" s="181"/>
      <c r="Y831" s="12"/>
    </row>
    <row r="832" spans="1:25" x14ac:dyDescent="0.25">
      <c r="A832" s="82"/>
      <c r="B832" s="58"/>
      <c r="C832" s="58"/>
      <c r="D832" s="12"/>
      <c r="E832" s="118"/>
      <c r="F832" s="58"/>
      <c r="G832" s="58"/>
      <c r="H832" s="12"/>
      <c r="I832" s="118"/>
      <c r="J832" s="58"/>
      <c r="K832" s="58"/>
      <c r="L832" s="12"/>
      <c r="M832" s="118"/>
      <c r="N832" s="181"/>
      <c r="O832" s="25"/>
      <c r="P832" s="8"/>
      <c r="Q832" s="181"/>
      <c r="Y832" s="12"/>
    </row>
    <row r="833" spans="1:25" x14ac:dyDescent="0.25">
      <c r="A833" s="82"/>
      <c r="B833" s="58"/>
      <c r="C833" s="58"/>
      <c r="D833" s="12"/>
      <c r="E833" s="118"/>
      <c r="F833" s="58"/>
      <c r="G833" s="58"/>
      <c r="H833" s="12"/>
      <c r="I833" s="118"/>
      <c r="J833" s="58"/>
      <c r="K833" s="58"/>
      <c r="L833" s="12"/>
      <c r="M833" s="118"/>
      <c r="N833" s="181"/>
      <c r="O833" s="25"/>
      <c r="P833" s="8"/>
      <c r="Q833" s="181"/>
      <c r="Y833" s="12"/>
    </row>
    <row r="834" spans="1:25" x14ac:dyDescent="0.25">
      <c r="A834" s="82"/>
      <c r="B834" s="58"/>
      <c r="C834" s="58"/>
      <c r="D834" s="12"/>
      <c r="E834" s="118"/>
      <c r="F834" s="58"/>
      <c r="G834" s="58"/>
      <c r="H834" s="12"/>
      <c r="I834" s="118"/>
      <c r="J834" s="58"/>
      <c r="K834" s="58"/>
      <c r="L834" s="12"/>
      <c r="M834" s="118"/>
      <c r="N834" s="181"/>
      <c r="O834" s="25"/>
      <c r="P834" s="8"/>
      <c r="Q834" s="181"/>
      <c r="Y834" s="12"/>
    </row>
    <row r="835" spans="1:25" x14ac:dyDescent="0.25">
      <c r="A835" s="82"/>
      <c r="B835" s="58"/>
      <c r="C835" s="58"/>
      <c r="D835" s="12"/>
      <c r="E835" s="118"/>
      <c r="F835" s="58"/>
      <c r="G835" s="58"/>
      <c r="H835" s="12"/>
      <c r="I835" s="118"/>
      <c r="J835" s="58"/>
      <c r="K835" s="58"/>
      <c r="L835" s="12"/>
      <c r="M835" s="118"/>
      <c r="N835" s="181"/>
      <c r="O835" s="25"/>
      <c r="P835" s="8"/>
      <c r="Q835" s="181"/>
      <c r="Y835" s="12"/>
    </row>
    <row r="836" spans="1:25" x14ac:dyDescent="0.25">
      <c r="A836" s="82"/>
      <c r="B836" s="58"/>
      <c r="C836" s="58"/>
      <c r="D836" s="12"/>
      <c r="E836" s="118"/>
      <c r="F836" s="58"/>
      <c r="G836" s="58"/>
      <c r="H836" s="12"/>
      <c r="I836" s="118"/>
      <c r="J836" s="58"/>
      <c r="K836" s="58"/>
      <c r="L836" s="12"/>
      <c r="M836" s="118"/>
      <c r="N836" s="181"/>
      <c r="O836" s="25"/>
      <c r="P836" s="8"/>
      <c r="Q836" s="181"/>
      <c r="Y836" s="12"/>
    </row>
    <row r="837" spans="1:25" x14ac:dyDescent="0.25">
      <c r="A837" s="82"/>
      <c r="B837" s="58"/>
      <c r="C837" s="58"/>
      <c r="D837" s="12"/>
      <c r="E837" s="118"/>
      <c r="F837" s="58"/>
      <c r="G837" s="58"/>
      <c r="H837" s="12"/>
      <c r="I837" s="118"/>
      <c r="J837" s="58"/>
      <c r="K837" s="58"/>
      <c r="L837" s="12"/>
      <c r="M837" s="118"/>
      <c r="N837" s="181"/>
      <c r="O837" s="25"/>
      <c r="P837" s="8"/>
      <c r="Q837" s="181"/>
      <c r="Y837" s="12"/>
    </row>
    <row r="838" spans="1:25" x14ac:dyDescent="0.25">
      <c r="A838" s="82"/>
      <c r="B838" s="58"/>
      <c r="C838" s="58"/>
      <c r="D838" s="12"/>
      <c r="E838" s="118"/>
      <c r="F838" s="58"/>
      <c r="G838" s="58"/>
      <c r="H838" s="12"/>
      <c r="I838" s="118"/>
      <c r="J838" s="58"/>
      <c r="K838" s="58"/>
      <c r="L838" s="12"/>
      <c r="M838" s="118"/>
      <c r="N838" s="181"/>
      <c r="O838" s="25"/>
      <c r="P838" s="8"/>
      <c r="Q838" s="181"/>
      <c r="Y838" s="12"/>
    </row>
    <row r="839" spans="1:25" x14ac:dyDescent="0.25">
      <c r="A839" s="82"/>
      <c r="B839" s="58"/>
      <c r="C839" s="58"/>
      <c r="D839" s="12"/>
      <c r="E839" s="118"/>
      <c r="F839" s="58"/>
      <c r="G839" s="58"/>
      <c r="H839" s="12"/>
      <c r="I839" s="118"/>
      <c r="J839" s="58"/>
      <c r="K839" s="58"/>
      <c r="L839" s="12"/>
      <c r="M839" s="118"/>
      <c r="N839" s="181"/>
      <c r="O839" s="25"/>
      <c r="P839" s="8"/>
      <c r="Q839" s="181"/>
      <c r="Y839" s="12"/>
    </row>
    <row r="840" spans="1:25" x14ac:dyDescent="0.25">
      <c r="A840" s="82"/>
      <c r="B840" s="58"/>
      <c r="C840" s="58"/>
      <c r="D840" s="12"/>
      <c r="E840" s="118"/>
      <c r="F840" s="58"/>
      <c r="G840" s="58"/>
      <c r="H840" s="12"/>
      <c r="I840" s="118"/>
      <c r="J840" s="58"/>
      <c r="K840" s="58"/>
      <c r="L840" s="12"/>
      <c r="M840" s="118"/>
      <c r="N840" s="181"/>
      <c r="O840" s="25"/>
      <c r="P840" s="8"/>
      <c r="Q840" s="181"/>
      <c r="Y840" s="12"/>
    </row>
    <row r="841" spans="1:25" x14ac:dyDescent="0.25">
      <c r="A841" s="82"/>
      <c r="B841" s="58"/>
      <c r="C841" s="58"/>
      <c r="D841" s="12"/>
      <c r="E841" s="118"/>
      <c r="F841" s="58"/>
      <c r="G841" s="58"/>
      <c r="H841" s="12"/>
      <c r="I841" s="118"/>
      <c r="J841" s="58"/>
      <c r="K841" s="58"/>
      <c r="L841" s="12"/>
      <c r="M841" s="118"/>
      <c r="N841" s="181"/>
      <c r="O841" s="25"/>
      <c r="P841" s="8"/>
      <c r="Q841" s="181"/>
      <c r="Y841" s="12"/>
    </row>
    <row r="842" spans="1:25" x14ac:dyDescent="0.25">
      <c r="A842" s="82"/>
      <c r="B842" s="58"/>
      <c r="C842" s="58"/>
      <c r="D842" s="12"/>
      <c r="E842" s="118"/>
      <c r="F842" s="58"/>
      <c r="G842" s="58"/>
      <c r="H842" s="12"/>
      <c r="I842" s="118"/>
      <c r="J842" s="58"/>
      <c r="K842" s="58"/>
      <c r="L842" s="12"/>
      <c r="M842" s="118"/>
      <c r="N842" s="181"/>
      <c r="O842" s="25"/>
      <c r="P842" s="8"/>
      <c r="Q842" s="181"/>
      <c r="Y842" s="12"/>
    </row>
    <row r="843" spans="1:25" x14ac:dyDescent="0.25">
      <c r="A843" s="82"/>
      <c r="B843" s="58"/>
      <c r="C843" s="58"/>
      <c r="D843" s="12"/>
      <c r="E843" s="118"/>
      <c r="F843" s="58"/>
      <c r="G843" s="58"/>
      <c r="H843" s="12"/>
      <c r="I843" s="118"/>
      <c r="J843" s="58"/>
      <c r="K843" s="58"/>
      <c r="L843" s="12"/>
      <c r="M843" s="118"/>
      <c r="N843" s="181"/>
      <c r="O843" s="25"/>
      <c r="P843" s="8"/>
      <c r="Q843" s="181"/>
      <c r="Y843" s="12"/>
    </row>
    <row r="844" spans="1:25" x14ac:dyDescent="0.25">
      <c r="A844" s="82"/>
      <c r="B844" s="58"/>
      <c r="C844" s="58"/>
      <c r="D844" s="12"/>
      <c r="E844" s="118"/>
      <c r="F844" s="58"/>
      <c r="G844" s="58"/>
      <c r="H844" s="12"/>
      <c r="I844" s="118"/>
      <c r="J844" s="58"/>
      <c r="K844" s="58"/>
      <c r="L844" s="12"/>
      <c r="M844" s="118"/>
      <c r="N844" s="181"/>
      <c r="O844" s="25"/>
      <c r="P844" s="8"/>
      <c r="Q844" s="181"/>
      <c r="Y844" s="12"/>
    </row>
    <row r="845" spans="1:25" x14ac:dyDescent="0.25">
      <c r="A845" s="82"/>
      <c r="B845" s="58"/>
      <c r="C845" s="58"/>
      <c r="D845" s="12"/>
      <c r="E845" s="118"/>
      <c r="F845" s="58"/>
      <c r="G845" s="58"/>
      <c r="H845" s="12"/>
      <c r="I845" s="118"/>
      <c r="J845" s="58"/>
      <c r="K845" s="58"/>
      <c r="L845" s="12"/>
      <c r="M845" s="118"/>
      <c r="N845" s="181"/>
      <c r="O845" s="25"/>
      <c r="P845" s="8"/>
      <c r="Q845" s="181"/>
      <c r="Y845" s="12"/>
    </row>
    <row r="846" spans="1:25" x14ac:dyDescent="0.25">
      <c r="A846" s="82"/>
      <c r="B846" s="58"/>
      <c r="C846" s="58"/>
      <c r="D846" s="12"/>
      <c r="E846" s="118"/>
      <c r="F846" s="58"/>
      <c r="G846" s="58"/>
      <c r="H846" s="12"/>
      <c r="I846" s="118"/>
      <c r="J846" s="58"/>
      <c r="K846" s="58"/>
      <c r="L846" s="12"/>
      <c r="M846" s="118"/>
      <c r="N846" s="181"/>
      <c r="O846" s="25"/>
      <c r="P846" s="8"/>
      <c r="Q846" s="181"/>
      <c r="Y846" s="12"/>
    </row>
    <row r="847" spans="1:25" x14ac:dyDescent="0.25">
      <c r="A847" s="82"/>
      <c r="B847" s="58"/>
      <c r="C847" s="58"/>
      <c r="D847" s="12"/>
      <c r="E847" s="118"/>
      <c r="F847" s="58"/>
      <c r="G847" s="58"/>
      <c r="H847" s="12"/>
      <c r="I847" s="118"/>
      <c r="J847" s="58"/>
      <c r="K847" s="58"/>
      <c r="L847" s="12"/>
      <c r="M847" s="118"/>
      <c r="N847" s="181"/>
      <c r="O847" s="25"/>
      <c r="P847" s="8"/>
      <c r="Q847" s="181"/>
      <c r="Y847" s="12"/>
    </row>
    <row r="848" spans="1:25" x14ac:dyDescent="0.25">
      <c r="A848" s="82"/>
      <c r="B848" s="58"/>
      <c r="C848" s="58"/>
      <c r="D848" s="12"/>
      <c r="E848" s="118"/>
      <c r="F848" s="58"/>
      <c r="G848" s="58"/>
      <c r="H848" s="12"/>
      <c r="I848" s="118"/>
      <c r="J848" s="58"/>
      <c r="K848" s="58"/>
      <c r="L848" s="12"/>
      <c r="M848" s="118"/>
      <c r="N848" s="181"/>
      <c r="O848" s="25"/>
      <c r="P848" s="8"/>
      <c r="Q848" s="181"/>
      <c r="Y848" s="12"/>
    </row>
    <row r="849" spans="1:25" x14ac:dyDescent="0.25">
      <c r="A849" s="82"/>
      <c r="B849" s="58"/>
      <c r="C849" s="58"/>
      <c r="D849" s="12"/>
      <c r="E849" s="118"/>
      <c r="F849" s="58"/>
      <c r="G849" s="58"/>
      <c r="H849" s="12"/>
      <c r="I849" s="118"/>
      <c r="J849" s="58"/>
      <c r="K849" s="58"/>
      <c r="L849" s="12"/>
      <c r="M849" s="118"/>
      <c r="N849" s="181"/>
      <c r="O849" s="25"/>
      <c r="P849" s="8"/>
      <c r="Q849" s="181"/>
      <c r="Y849" s="12"/>
    </row>
    <row r="850" spans="1:25" x14ac:dyDescent="0.25">
      <c r="A850" s="82"/>
      <c r="B850" s="58"/>
      <c r="C850" s="58"/>
      <c r="D850" s="12"/>
      <c r="E850" s="118"/>
      <c r="F850" s="58"/>
      <c r="G850" s="58"/>
      <c r="H850" s="12"/>
      <c r="I850" s="118"/>
      <c r="J850" s="58"/>
      <c r="K850" s="58"/>
      <c r="L850" s="12"/>
      <c r="M850" s="118"/>
      <c r="N850" s="181"/>
      <c r="O850" s="25"/>
      <c r="P850" s="8"/>
      <c r="Q850" s="181"/>
      <c r="Y850" s="12"/>
    </row>
    <row r="851" spans="1:25" x14ac:dyDescent="0.25">
      <c r="A851" s="82"/>
      <c r="B851" s="58"/>
      <c r="C851" s="58"/>
      <c r="D851" s="12"/>
      <c r="E851" s="118"/>
      <c r="F851" s="58"/>
      <c r="G851" s="58"/>
      <c r="H851" s="12"/>
      <c r="I851" s="118"/>
      <c r="J851" s="58"/>
      <c r="K851" s="58"/>
      <c r="L851" s="12"/>
      <c r="M851" s="118"/>
      <c r="N851" s="181"/>
      <c r="O851" s="25"/>
      <c r="P851" s="8"/>
      <c r="Q851" s="181"/>
      <c r="Y851" s="12"/>
    </row>
    <row r="852" spans="1:25" x14ac:dyDescent="0.25">
      <c r="A852" s="82"/>
      <c r="B852" s="58"/>
      <c r="C852" s="58"/>
      <c r="D852" s="12"/>
      <c r="E852" s="118"/>
      <c r="F852" s="58"/>
      <c r="G852" s="58"/>
      <c r="H852" s="12"/>
      <c r="I852" s="118"/>
      <c r="J852" s="58"/>
      <c r="K852" s="58"/>
      <c r="L852" s="12"/>
      <c r="M852" s="118"/>
      <c r="N852" s="181"/>
      <c r="O852" s="25"/>
      <c r="P852" s="8"/>
      <c r="Q852" s="181"/>
      <c r="Y852" s="12"/>
    </row>
    <row r="853" spans="1:25" x14ac:dyDescent="0.25">
      <c r="A853" s="82"/>
      <c r="B853" s="58"/>
      <c r="C853" s="58"/>
      <c r="D853" s="12"/>
      <c r="E853" s="118"/>
      <c r="F853" s="58"/>
      <c r="G853" s="58"/>
      <c r="H853" s="12"/>
      <c r="I853" s="118"/>
      <c r="J853" s="58"/>
      <c r="K853" s="58"/>
      <c r="L853" s="12"/>
      <c r="M853" s="118"/>
      <c r="N853" s="181"/>
      <c r="O853" s="25"/>
      <c r="P853" s="8"/>
      <c r="Q853" s="181"/>
      <c r="Y853" s="12"/>
    </row>
    <row r="854" spans="1:25" x14ac:dyDescent="0.25">
      <c r="A854" s="82"/>
      <c r="B854" s="58"/>
      <c r="C854" s="58"/>
      <c r="D854" s="12"/>
      <c r="E854" s="118"/>
      <c r="F854" s="58"/>
      <c r="G854" s="58"/>
      <c r="H854" s="12"/>
      <c r="I854" s="118"/>
      <c r="J854" s="58"/>
      <c r="K854" s="58"/>
      <c r="L854" s="12"/>
      <c r="M854" s="118"/>
      <c r="N854" s="181"/>
      <c r="O854" s="25"/>
      <c r="P854" s="8"/>
      <c r="Q854" s="181"/>
      <c r="Y854" s="12"/>
    </row>
    <row r="855" spans="1:25" x14ac:dyDescent="0.25">
      <c r="A855" s="82"/>
      <c r="B855" s="58"/>
      <c r="C855" s="58"/>
      <c r="D855" s="12"/>
      <c r="E855" s="118"/>
      <c r="F855" s="58"/>
      <c r="G855" s="58"/>
      <c r="H855" s="12"/>
      <c r="I855" s="118"/>
      <c r="J855" s="58"/>
      <c r="K855" s="58"/>
      <c r="L855" s="12"/>
      <c r="M855" s="118"/>
      <c r="N855" s="181"/>
      <c r="O855" s="25"/>
      <c r="P855" s="8"/>
      <c r="Q855" s="181"/>
      <c r="Y855" s="12"/>
    </row>
    <row r="856" spans="1:25" x14ac:dyDescent="0.25">
      <c r="A856" s="82"/>
      <c r="B856" s="58"/>
      <c r="C856" s="58"/>
      <c r="D856" s="12"/>
      <c r="E856" s="118"/>
      <c r="F856" s="58"/>
      <c r="G856" s="58"/>
      <c r="H856" s="12"/>
      <c r="I856" s="118"/>
      <c r="J856" s="58"/>
      <c r="K856" s="58"/>
      <c r="L856" s="12"/>
      <c r="M856" s="118"/>
      <c r="N856" s="181"/>
      <c r="O856" s="25"/>
      <c r="P856" s="8"/>
      <c r="Q856" s="181"/>
      <c r="Y856" s="12"/>
    </row>
    <row r="857" spans="1:25" x14ac:dyDescent="0.25">
      <c r="A857" s="82"/>
      <c r="B857" s="58"/>
      <c r="C857" s="58"/>
      <c r="D857" s="12"/>
      <c r="E857" s="118"/>
      <c r="F857" s="58"/>
      <c r="G857" s="58"/>
      <c r="H857" s="12"/>
      <c r="I857" s="118"/>
      <c r="J857" s="58"/>
      <c r="K857" s="58"/>
      <c r="L857" s="12"/>
      <c r="M857" s="118"/>
      <c r="N857" s="181"/>
      <c r="O857" s="25"/>
      <c r="P857" s="8"/>
      <c r="Q857" s="181"/>
      <c r="Y857" s="12"/>
    </row>
    <row r="858" spans="1:25" x14ac:dyDescent="0.25">
      <c r="A858" s="82"/>
      <c r="B858" s="58"/>
      <c r="C858" s="58"/>
      <c r="D858" s="12"/>
      <c r="E858" s="118"/>
      <c r="F858" s="58"/>
      <c r="G858" s="58"/>
      <c r="H858" s="12"/>
      <c r="I858" s="118"/>
      <c r="J858" s="58"/>
      <c r="K858" s="58"/>
      <c r="L858" s="12"/>
      <c r="M858" s="118"/>
      <c r="N858" s="181"/>
      <c r="O858" s="25"/>
      <c r="P858" s="8"/>
      <c r="Q858" s="181"/>
      <c r="Y858" s="12"/>
    </row>
    <row r="859" spans="1:25" x14ac:dyDescent="0.25">
      <c r="A859" s="82"/>
      <c r="B859" s="58"/>
      <c r="C859" s="58"/>
      <c r="D859" s="12"/>
      <c r="E859" s="118"/>
      <c r="F859" s="58"/>
      <c r="G859" s="58"/>
      <c r="H859" s="12"/>
      <c r="I859" s="118"/>
      <c r="J859" s="58"/>
      <c r="K859" s="58"/>
      <c r="L859" s="12"/>
      <c r="M859" s="118"/>
      <c r="N859" s="181"/>
      <c r="O859" s="25"/>
      <c r="P859" s="8"/>
      <c r="Q859" s="181"/>
      <c r="Y859" s="12"/>
    </row>
    <row r="860" spans="1:25" x14ac:dyDescent="0.25">
      <c r="A860" s="82"/>
      <c r="B860" s="58"/>
      <c r="C860" s="58"/>
      <c r="D860" s="12"/>
      <c r="E860" s="118"/>
      <c r="F860" s="58"/>
      <c r="G860" s="58"/>
      <c r="H860" s="12"/>
      <c r="I860" s="118"/>
      <c r="J860" s="58"/>
      <c r="K860" s="58"/>
      <c r="L860" s="12"/>
      <c r="M860" s="118"/>
      <c r="N860" s="181"/>
      <c r="O860" s="25"/>
      <c r="P860" s="8"/>
      <c r="Q860" s="181"/>
      <c r="Y860" s="12"/>
    </row>
    <row r="861" spans="1:25" x14ac:dyDescent="0.25">
      <c r="A861" s="82"/>
      <c r="B861" s="58"/>
      <c r="C861" s="58"/>
      <c r="D861" s="12"/>
      <c r="E861" s="118"/>
      <c r="F861" s="58"/>
      <c r="G861" s="58"/>
      <c r="H861" s="12"/>
      <c r="I861" s="118"/>
      <c r="J861" s="58"/>
      <c r="K861" s="58"/>
      <c r="L861" s="12"/>
      <c r="M861" s="118"/>
      <c r="N861" s="181"/>
      <c r="O861" s="25"/>
      <c r="P861" s="8"/>
      <c r="Q861" s="181"/>
      <c r="Y861" s="12"/>
    </row>
    <row r="862" spans="1:25" x14ac:dyDescent="0.25">
      <c r="A862" s="82"/>
      <c r="B862" s="58"/>
      <c r="C862" s="58"/>
      <c r="D862" s="12"/>
      <c r="E862" s="118"/>
      <c r="F862" s="58"/>
      <c r="G862" s="58"/>
      <c r="H862" s="12"/>
      <c r="I862" s="118"/>
      <c r="J862" s="58"/>
      <c r="K862" s="58"/>
      <c r="L862" s="12"/>
      <c r="M862" s="118"/>
      <c r="N862" s="181"/>
      <c r="O862" s="25"/>
      <c r="P862" s="8"/>
      <c r="Q862" s="181"/>
      <c r="Y862" s="12"/>
    </row>
    <row r="863" spans="1:25" x14ac:dyDescent="0.25">
      <c r="A863" s="82"/>
      <c r="B863" s="58"/>
      <c r="C863" s="58"/>
      <c r="D863" s="12"/>
      <c r="E863" s="118"/>
      <c r="F863" s="58"/>
      <c r="G863" s="58"/>
      <c r="H863" s="12"/>
      <c r="I863" s="118"/>
      <c r="J863" s="58"/>
      <c r="K863" s="58"/>
      <c r="L863" s="12"/>
      <c r="M863" s="118"/>
      <c r="N863" s="181"/>
      <c r="O863" s="25"/>
      <c r="P863" s="8"/>
      <c r="Q863" s="181"/>
      <c r="Y863" s="12"/>
    </row>
    <row r="864" spans="1:25" x14ac:dyDescent="0.25">
      <c r="A864" s="82"/>
      <c r="B864" s="58"/>
      <c r="C864" s="58"/>
      <c r="D864" s="12"/>
      <c r="E864" s="118"/>
      <c r="F864" s="58"/>
      <c r="G864" s="58"/>
      <c r="H864" s="12"/>
      <c r="I864" s="118"/>
      <c r="J864" s="58"/>
      <c r="K864" s="58"/>
      <c r="L864" s="12"/>
      <c r="M864" s="118"/>
      <c r="N864" s="181"/>
      <c r="O864" s="25"/>
      <c r="P864" s="8"/>
      <c r="Q864" s="181"/>
      <c r="Y864" s="12"/>
    </row>
    <row r="865" spans="1:25" x14ac:dyDescent="0.25">
      <c r="A865" s="82"/>
      <c r="B865" s="58"/>
      <c r="C865" s="58"/>
      <c r="D865" s="12"/>
      <c r="E865" s="118"/>
      <c r="F865" s="58"/>
      <c r="G865" s="58"/>
      <c r="H865" s="12"/>
      <c r="I865" s="118"/>
      <c r="J865" s="58"/>
      <c r="K865" s="58"/>
      <c r="L865" s="12"/>
      <c r="M865" s="118"/>
      <c r="N865" s="181"/>
      <c r="O865" s="25"/>
      <c r="P865" s="8"/>
      <c r="Q865" s="181"/>
      <c r="Y865" s="12"/>
    </row>
    <row r="866" spans="1:25" x14ac:dyDescent="0.25">
      <c r="A866" s="82"/>
      <c r="B866" s="58"/>
      <c r="C866" s="58"/>
      <c r="D866" s="12"/>
      <c r="E866" s="118"/>
      <c r="F866" s="58"/>
      <c r="G866" s="58"/>
      <c r="H866" s="12"/>
      <c r="I866" s="118"/>
      <c r="J866" s="58"/>
      <c r="K866" s="58"/>
      <c r="L866" s="12"/>
      <c r="M866" s="118"/>
      <c r="N866" s="181"/>
      <c r="O866" s="25"/>
      <c r="P866" s="8"/>
      <c r="Q866" s="181"/>
      <c r="Y866" s="12"/>
    </row>
    <row r="867" spans="1:25" x14ac:dyDescent="0.25">
      <c r="A867" s="82"/>
      <c r="B867" s="58"/>
      <c r="C867" s="58"/>
      <c r="D867" s="12"/>
      <c r="E867" s="118"/>
      <c r="F867" s="58"/>
      <c r="G867" s="58"/>
      <c r="H867" s="12"/>
      <c r="I867" s="118"/>
      <c r="J867" s="58"/>
      <c r="K867" s="58"/>
      <c r="L867" s="12"/>
      <c r="M867" s="118"/>
      <c r="N867" s="181"/>
      <c r="O867" s="25"/>
      <c r="P867" s="8"/>
      <c r="Q867" s="181"/>
      <c r="Y867" s="12"/>
    </row>
    <row r="868" spans="1:25" x14ac:dyDescent="0.25">
      <c r="A868" s="82"/>
      <c r="B868" s="58"/>
      <c r="C868" s="58"/>
      <c r="D868" s="12"/>
      <c r="E868" s="118"/>
      <c r="F868" s="58"/>
      <c r="G868" s="58"/>
      <c r="H868" s="12"/>
      <c r="I868" s="118"/>
      <c r="J868" s="58"/>
      <c r="K868" s="58"/>
      <c r="L868" s="12"/>
      <c r="M868" s="118"/>
      <c r="N868" s="181"/>
      <c r="O868" s="25"/>
      <c r="P868" s="8"/>
      <c r="Q868" s="181"/>
      <c r="Y868" s="12"/>
    </row>
    <row r="869" spans="1:25" x14ac:dyDescent="0.25">
      <c r="A869" s="82"/>
      <c r="B869" s="58"/>
      <c r="C869" s="58"/>
      <c r="D869" s="12"/>
      <c r="E869" s="118"/>
      <c r="F869" s="58"/>
      <c r="G869" s="58"/>
      <c r="H869" s="12"/>
      <c r="I869" s="118"/>
      <c r="J869" s="58"/>
      <c r="K869" s="58"/>
      <c r="L869" s="12"/>
      <c r="M869" s="118"/>
      <c r="N869" s="181"/>
      <c r="O869" s="25"/>
      <c r="P869" s="8"/>
      <c r="Q869" s="181"/>
      <c r="Y869" s="12"/>
    </row>
    <row r="870" spans="1:25" x14ac:dyDescent="0.25">
      <c r="A870" s="82"/>
      <c r="B870" s="58"/>
      <c r="C870" s="58"/>
      <c r="D870" s="12"/>
      <c r="E870" s="118"/>
      <c r="F870" s="58"/>
      <c r="G870" s="58"/>
      <c r="H870" s="12"/>
      <c r="I870" s="118"/>
      <c r="J870" s="58"/>
      <c r="K870" s="58"/>
      <c r="L870" s="12"/>
      <c r="M870" s="118"/>
      <c r="N870" s="181"/>
      <c r="O870" s="25"/>
      <c r="P870" s="8"/>
      <c r="Q870" s="181"/>
      <c r="Y870" s="12"/>
    </row>
    <row r="871" spans="1:25" x14ac:dyDescent="0.25">
      <c r="A871" s="82"/>
      <c r="B871" s="58"/>
      <c r="C871" s="58"/>
      <c r="D871" s="12"/>
      <c r="E871" s="118"/>
      <c r="F871" s="58"/>
      <c r="G871" s="58"/>
      <c r="H871" s="12"/>
      <c r="I871" s="118"/>
      <c r="J871" s="58"/>
      <c r="K871" s="58"/>
      <c r="L871" s="12"/>
      <c r="M871" s="118"/>
      <c r="N871" s="181"/>
      <c r="O871" s="25"/>
      <c r="P871" s="8"/>
      <c r="Q871" s="181"/>
      <c r="Y871" s="12"/>
    </row>
    <row r="872" spans="1:25" x14ac:dyDescent="0.25">
      <c r="A872" s="82"/>
      <c r="B872" s="58"/>
      <c r="C872" s="58"/>
      <c r="D872" s="12"/>
      <c r="E872" s="118"/>
      <c r="F872" s="58"/>
      <c r="G872" s="58"/>
      <c r="H872" s="12"/>
      <c r="I872" s="118"/>
      <c r="J872" s="58"/>
      <c r="K872" s="58"/>
      <c r="L872" s="12"/>
      <c r="M872" s="118"/>
      <c r="N872" s="181"/>
      <c r="O872" s="25"/>
      <c r="P872" s="8"/>
      <c r="Q872" s="181"/>
      <c r="Y872" s="12"/>
    </row>
    <row r="873" spans="1:25" x14ac:dyDescent="0.25">
      <c r="A873" s="82"/>
      <c r="B873" s="58"/>
      <c r="C873" s="58"/>
      <c r="D873" s="12"/>
      <c r="E873" s="118"/>
      <c r="F873" s="58"/>
      <c r="G873" s="58"/>
      <c r="H873" s="12"/>
      <c r="I873" s="118"/>
      <c r="J873" s="58"/>
      <c r="K873" s="58"/>
      <c r="L873" s="12"/>
      <c r="M873" s="118"/>
      <c r="N873" s="181"/>
      <c r="O873" s="25"/>
      <c r="P873" s="8"/>
      <c r="Q873" s="181"/>
      <c r="Y873" s="12"/>
    </row>
    <row r="874" spans="1:25" x14ac:dyDescent="0.25">
      <c r="A874" s="82"/>
      <c r="B874" s="58"/>
      <c r="C874" s="58"/>
      <c r="D874" s="12"/>
      <c r="E874" s="118"/>
      <c r="F874" s="58"/>
      <c r="G874" s="58"/>
      <c r="H874" s="12"/>
      <c r="I874" s="118"/>
      <c r="J874" s="58"/>
      <c r="K874" s="58"/>
      <c r="L874" s="12"/>
      <c r="M874" s="118"/>
      <c r="N874" s="181"/>
      <c r="O874" s="25"/>
      <c r="P874" s="8"/>
      <c r="Q874" s="181"/>
      <c r="Y874" s="12"/>
    </row>
    <row r="875" spans="1:25" x14ac:dyDescent="0.25">
      <c r="A875" s="82"/>
      <c r="B875" s="58"/>
      <c r="C875" s="58"/>
      <c r="D875" s="12"/>
      <c r="E875" s="118"/>
      <c r="F875" s="58"/>
      <c r="G875" s="58"/>
      <c r="H875" s="12"/>
      <c r="I875" s="118"/>
      <c r="J875" s="58"/>
      <c r="K875" s="58"/>
      <c r="L875" s="12"/>
      <c r="M875" s="118"/>
      <c r="N875" s="181"/>
      <c r="O875" s="25"/>
      <c r="P875" s="8"/>
      <c r="Q875" s="181"/>
      <c r="Y875" s="12"/>
    </row>
    <row r="876" spans="1:25" x14ac:dyDescent="0.25">
      <c r="A876" s="82"/>
      <c r="B876" s="58"/>
      <c r="C876" s="58"/>
      <c r="D876" s="12"/>
      <c r="E876" s="118"/>
      <c r="F876" s="58"/>
      <c r="G876" s="58"/>
      <c r="H876" s="12"/>
      <c r="I876" s="118"/>
      <c r="J876" s="58"/>
      <c r="K876" s="58"/>
      <c r="L876" s="12"/>
      <c r="M876" s="118"/>
      <c r="N876" s="181"/>
      <c r="O876" s="25"/>
      <c r="P876" s="8"/>
      <c r="Q876" s="181"/>
      <c r="Y876" s="12"/>
    </row>
    <row r="877" spans="1:25" x14ac:dyDescent="0.25">
      <c r="A877" s="82"/>
      <c r="B877" s="58"/>
      <c r="C877" s="58"/>
      <c r="D877" s="12"/>
      <c r="E877" s="118"/>
      <c r="F877" s="58"/>
      <c r="G877" s="58"/>
      <c r="H877" s="12"/>
      <c r="I877" s="118"/>
      <c r="J877" s="58"/>
      <c r="K877" s="58"/>
      <c r="L877" s="12"/>
      <c r="M877" s="118"/>
      <c r="N877" s="181"/>
      <c r="O877" s="25"/>
      <c r="P877" s="8"/>
      <c r="Q877" s="181"/>
      <c r="Y877" s="12"/>
    </row>
    <row r="878" spans="1:25" x14ac:dyDescent="0.25">
      <c r="A878" s="82"/>
      <c r="B878" s="58"/>
      <c r="C878" s="58"/>
      <c r="D878" s="12"/>
      <c r="E878" s="118"/>
      <c r="F878" s="58"/>
      <c r="G878" s="58"/>
      <c r="H878" s="12"/>
      <c r="I878" s="118"/>
      <c r="J878" s="58"/>
      <c r="K878" s="58"/>
      <c r="L878" s="12"/>
      <c r="M878" s="118"/>
      <c r="N878" s="181"/>
      <c r="O878" s="25"/>
      <c r="P878" s="8"/>
      <c r="Q878" s="181"/>
      <c r="Y878" s="12"/>
    </row>
    <row r="879" spans="1:25" x14ac:dyDescent="0.25">
      <c r="A879" s="82"/>
      <c r="B879" s="58"/>
      <c r="C879" s="58"/>
      <c r="D879" s="12"/>
      <c r="E879" s="118"/>
      <c r="F879" s="58"/>
      <c r="G879" s="58"/>
      <c r="H879" s="12"/>
      <c r="I879" s="118"/>
      <c r="J879" s="58"/>
      <c r="K879" s="58"/>
      <c r="L879" s="12"/>
      <c r="M879" s="118"/>
      <c r="N879" s="181"/>
      <c r="O879" s="25"/>
      <c r="P879" s="8"/>
      <c r="Q879" s="181"/>
      <c r="Y879" s="12"/>
    </row>
    <row r="880" spans="1:25" x14ac:dyDescent="0.25">
      <c r="A880" s="82"/>
      <c r="B880" s="58"/>
      <c r="C880" s="58"/>
      <c r="D880" s="12"/>
      <c r="E880" s="118"/>
      <c r="F880" s="58"/>
      <c r="G880" s="58"/>
      <c r="H880" s="12"/>
      <c r="I880" s="118"/>
      <c r="J880" s="58"/>
      <c r="K880" s="58"/>
      <c r="L880" s="12"/>
      <c r="M880" s="118"/>
      <c r="N880" s="181"/>
      <c r="O880" s="25"/>
      <c r="P880" s="8"/>
      <c r="Q880" s="181"/>
      <c r="Y880" s="12"/>
    </row>
    <row r="881" spans="1:25" x14ac:dyDescent="0.25">
      <c r="A881" s="82"/>
      <c r="B881" s="58"/>
      <c r="C881" s="58"/>
      <c r="D881" s="12"/>
      <c r="E881" s="118"/>
      <c r="F881" s="58"/>
      <c r="G881" s="58"/>
      <c r="H881" s="12"/>
      <c r="I881" s="118"/>
      <c r="J881" s="58"/>
      <c r="K881" s="58"/>
      <c r="L881" s="12"/>
      <c r="M881" s="118"/>
      <c r="N881" s="181"/>
      <c r="O881" s="25"/>
      <c r="P881" s="8"/>
      <c r="Q881" s="181"/>
      <c r="Y881" s="12"/>
    </row>
    <row r="882" spans="1:25" x14ac:dyDescent="0.25">
      <c r="A882" s="82"/>
      <c r="B882" s="58"/>
      <c r="C882" s="58"/>
      <c r="D882" s="12"/>
      <c r="E882" s="118"/>
      <c r="F882" s="58"/>
      <c r="G882" s="58"/>
      <c r="H882" s="12"/>
      <c r="I882" s="118"/>
      <c r="J882" s="58"/>
      <c r="K882" s="58"/>
      <c r="L882" s="12"/>
      <c r="M882" s="118"/>
      <c r="N882" s="181"/>
      <c r="O882" s="25"/>
      <c r="P882" s="8"/>
      <c r="Q882" s="181"/>
      <c r="Y882" s="12"/>
    </row>
    <row r="883" spans="1:25" x14ac:dyDescent="0.25">
      <c r="A883" s="82"/>
      <c r="B883" s="58"/>
      <c r="C883" s="58"/>
      <c r="D883" s="12"/>
      <c r="E883" s="118"/>
      <c r="F883" s="58"/>
      <c r="G883" s="58"/>
      <c r="H883" s="12"/>
      <c r="I883" s="118"/>
      <c r="J883" s="58"/>
      <c r="K883" s="58"/>
      <c r="L883" s="12"/>
      <c r="M883" s="118"/>
      <c r="N883" s="181"/>
      <c r="O883" s="25"/>
      <c r="P883" s="8"/>
      <c r="Q883" s="181"/>
      <c r="Y883" s="12"/>
    </row>
    <row r="884" spans="1:25" x14ac:dyDescent="0.25">
      <c r="A884" s="82"/>
      <c r="B884" s="58"/>
      <c r="C884" s="58"/>
      <c r="D884" s="12"/>
      <c r="E884" s="118"/>
      <c r="F884" s="58"/>
      <c r="G884" s="58"/>
      <c r="H884" s="12"/>
      <c r="I884" s="118"/>
      <c r="J884" s="58"/>
      <c r="K884" s="58"/>
      <c r="L884" s="12"/>
      <c r="M884" s="118"/>
      <c r="N884" s="181"/>
      <c r="O884" s="25"/>
      <c r="P884" s="8"/>
      <c r="Q884" s="181"/>
      <c r="Y884" s="12"/>
    </row>
    <row r="885" spans="1:25" x14ac:dyDescent="0.25">
      <c r="A885" s="82"/>
      <c r="B885" s="58"/>
      <c r="C885" s="58"/>
      <c r="D885" s="12"/>
      <c r="E885" s="118"/>
      <c r="F885" s="58"/>
      <c r="G885" s="58"/>
      <c r="H885" s="12"/>
      <c r="I885" s="118"/>
      <c r="J885" s="58"/>
      <c r="K885" s="58"/>
      <c r="L885" s="12"/>
      <c r="M885" s="118"/>
      <c r="N885" s="181"/>
      <c r="O885" s="25"/>
      <c r="P885" s="8"/>
      <c r="Q885" s="181"/>
      <c r="Y885" s="12"/>
    </row>
    <row r="886" spans="1:25" x14ac:dyDescent="0.25">
      <c r="A886" s="82"/>
      <c r="B886" s="58"/>
      <c r="C886" s="58"/>
      <c r="D886" s="12"/>
      <c r="E886" s="118"/>
      <c r="F886" s="58"/>
      <c r="G886" s="58"/>
      <c r="H886" s="12"/>
      <c r="I886" s="118"/>
      <c r="J886" s="58"/>
      <c r="K886" s="58"/>
      <c r="L886" s="12"/>
      <c r="M886" s="118"/>
      <c r="N886" s="181"/>
      <c r="O886" s="25"/>
      <c r="P886" s="8"/>
      <c r="Q886" s="181"/>
      <c r="Y886" s="12"/>
    </row>
    <row r="887" spans="1:25" x14ac:dyDescent="0.25">
      <c r="A887" s="82"/>
      <c r="B887" s="58"/>
      <c r="C887" s="58"/>
      <c r="D887" s="12"/>
      <c r="E887" s="118"/>
      <c r="F887" s="58"/>
      <c r="G887" s="58"/>
      <c r="H887" s="12"/>
      <c r="I887" s="118"/>
      <c r="J887" s="58"/>
      <c r="K887" s="58"/>
      <c r="L887" s="12"/>
      <c r="M887" s="118"/>
      <c r="N887" s="181"/>
      <c r="O887" s="25"/>
      <c r="P887" s="8"/>
      <c r="Q887" s="181"/>
      <c r="Y887" s="12"/>
    </row>
    <row r="888" spans="1:25" x14ac:dyDescent="0.25">
      <c r="A888" s="82"/>
      <c r="B888" s="58"/>
      <c r="C888" s="58"/>
      <c r="D888" s="12"/>
      <c r="E888" s="118"/>
      <c r="F888" s="58"/>
      <c r="G888" s="58"/>
      <c r="H888" s="12"/>
      <c r="I888" s="118"/>
      <c r="J888" s="58"/>
      <c r="K888" s="58"/>
      <c r="L888" s="12"/>
      <c r="M888" s="118"/>
      <c r="N888" s="181"/>
      <c r="O888" s="25"/>
      <c r="P888" s="8"/>
      <c r="Q888" s="181"/>
      <c r="Y888" s="12"/>
    </row>
    <row r="889" spans="1:25" x14ac:dyDescent="0.25">
      <c r="A889" s="82"/>
      <c r="B889" s="58"/>
      <c r="C889" s="58"/>
      <c r="D889" s="12"/>
      <c r="E889" s="118"/>
      <c r="F889" s="58"/>
      <c r="G889" s="58"/>
      <c r="H889" s="12"/>
      <c r="I889" s="118"/>
      <c r="J889" s="58"/>
      <c r="K889" s="58"/>
      <c r="L889" s="12"/>
      <c r="M889" s="118"/>
      <c r="N889" s="181"/>
      <c r="O889" s="25"/>
      <c r="P889" s="8"/>
      <c r="Q889" s="181"/>
      <c r="Y889" s="12"/>
    </row>
    <row r="890" spans="1:25" x14ac:dyDescent="0.25">
      <c r="A890" s="82"/>
      <c r="B890" s="58"/>
      <c r="C890" s="58"/>
      <c r="D890" s="12"/>
      <c r="E890" s="118"/>
      <c r="F890" s="58"/>
      <c r="G890" s="58"/>
      <c r="H890" s="12"/>
      <c r="I890" s="118"/>
      <c r="J890" s="58"/>
      <c r="K890" s="58"/>
      <c r="L890" s="12"/>
      <c r="M890" s="118"/>
      <c r="N890" s="181"/>
      <c r="O890" s="25"/>
      <c r="P890" s="8"/>
      <c r="Q890" s="181"/>
      <c r="Y890" s="12"/>
    </row>
    <row r="891" spans="1:25" x14ac:dyDescent="0.25">
      <c r="A891" s="82"/>
      <c r="B891" s="58"/>
      <c r="C891" s="58"/>
      <c r="D891" s="12"/>
      <c r="E891" s="118"/>
      <c r="F891" s="58"/>
      <c r="G891" s="58"/>
      <c r="H891" s="12"/>
      <c r="I891" s="118"/>
      <c r="J891" s="58"/>
      <c r="K891" s="58"/>
      <c r="L891" s="12"/>
      <c r="M891" s="118"/>
      <c r="N891" s="181"/>
      <c r="O891" s="25"/>
      <c r="P891" s="8"/>
      <c r="Q891" s="181"/>
      <c r="Y891" s="12"/>
    </row>
    <row r="892" spans="1:25" x14ac:dyDescent="0.25">
      <c r="A892" s="82"/>
      <c r="B892" s="58"/>
      <c r="C892" s="58"/>
      <c r="D892" s="12"/>
      <c r="E892" s="118"/>
      <c r="F892" s="58"/>
      <c r="G892" s="58"/>
      <c r="H892" s="12"/>
      <c r="I892" s="118"/>
      <c r="J892" s="58"/>
      <c r="K892" s="58"/>
      <c r="L892" s="12"/>
      <c r="M892" s="118"/>
      <c r="N892" s="181"/>
      <c r="O892" s="25"/>
      <c r="P892" s="8"/>
      <c r="Q892" s="181"/>
      <c r="Y892" s="12"/>
    </row>
    <row r="893" spans="1:25" x14ac:dyDescent="0.25">
      <c r="A893" s="82"/>
      <c r="B893" s="58"/>
      <c r="C893" s="58"/>
      <c r="D893" s="12"/>
      <c r="E893" s="118"/>
      <c r="F893" s="58"/>
      <c r="G893" s="58"/>
      <c r="H893" s="12"/>
      <c r="I893" s="118"/>
      <c r="J893" s="58"/>
      <c r="K893" s="58"/>
      <c r="L893" s="12"/>
      <c r="M893" s="118"/>
      <c r="N893" s="181"/>
      <c r="O893" s="25"/>
      <c r="P893" s="8"/>
      <c r="Q893" s="181"/>
      <c r="Y893" s="12"/>
    </row>
    <row r="894" spans="1:25" x14ac:dyDescent="0.25">
      <c r="A894" s="82"/>
      <c r="B894" s="58"/>
      <c r="C894" s="58"/>
      <c r="D894" s="12"/>
      <c r="E894" s="118"/>
      <c r="F894" s="58"/>
      <c r="G894" s="58"/>
      <c r="H894" s="12"/>
      <c r="I894" s="118"/>
      <c r="J894" s="58"/>
      <c r="K894" s="58"/>
      <c r="L894" s="12"/>
      <c r="M894" s="118"/>
      <c r="N894" s="181"/>
      <c r="O894" s="25"/>
      <c r="P894" s="8"/>
      <c r="Q894" s="181"/>
      <c r="Y894" s="12"/>
    </row>
    <row r="895" spans="1:25" x14ac:dyDescent="0.25">
      <c r="A895" s="82"/>
      <c r="B895" s="58"/>
      <c r="C895" s="58"/>
      <c r="D895" s="12"/>
      <c r="E895" s="118"/>
      <c r="F895" s="58"/>
      <c r="G895" s="58"/>
      <c r="H895" s="12"/>
      <c r="I895" s="118"/>
      <c r="J895" s="58"/>
      <c r="K895" s="58"/>
      <c r="L895" s="12"/>
      <c r="M895" s="118"/>
      <c r="N895" s="181"/>
      <c r="O895" s="25"/>
      <c r="P895" s="8"/>
      <c r="Q895" s="181"/>
      <c r="Y895" s="12"/>
    </row>
    <row r="896" spans="1:25" x14ac:dyDescent="0.25">
      <c r="A896" s="82"/>
      <c r="B896" s="58"/>
      <c r="C896" s="58"/>
      <c r="D896" s="12"/>
      <c r="E896" s="118"/>
      <c r="F896" s="58"/>
      <c r="G896" s="58"/>
      <c r="H896" s="12"/>
      <c r="I896" s="118"/>
      <c r="J896" s="58"/>
      <c r="K896" s="58"/>
      <c r="L896" s="12"/>
      <c r="M896" s="118"/>
      <c r="N896" s="181"/>
      <c r="O896" s="25"/>
      <c r="P896" s="8"/>
      <c r="Q896" s="181"/>
      <c r="Y896" s="12"/>
    </row>
    <row r="897" spans="1:25" x14ac:dyDescent="0.25">
      <c r="A897" s="82"/>
      <c r="B897" s="58"/>
      <c r="C897" s="58"/>
      <c r="D897" s="12"/>
      <c r="E897" s="118"/>
      <c r="F897" s="58"/>
      <c r="G897" s="58"/>
      <c r="H897" s="12"/>
      <c r="I897" s="118"/>
      <c r="J897" s="58"/>
      <c r="K897" s="58"/>
      <c r="L897" s="12"/>
      <c r="M897" s="118"/>
      <c r="N897" s="181"/>
      <c r="O897" s="25"/>
      <c r="P897" s="8"/>
      <c r="Q897" s="181"/>
      <c r="Y897" s="12"/>
    </row>
    <row r="898" spans="1:25" x14ac:dyDescent="0.25">
      <c r="A898" s="82"/>
      <c r="B898" s="58"/>
      <c r="C898" s="58"/>
      <c r="D898" s="12"/>
      <c r="E898" s="118"/>
      <c r="F898" s="58"/>
      <c r="G898" s="58"/>
      <c r="H898" s="12"/>
      <c r="I898" s="118"/>
      <c r="J898" s="58"/>
      <c r="K898" s="58"/>
      <c r="L898" s="12"/>
      <c r="M898" s="118"/>
      <c r="N898" s="181"/>
      <c r="O898" s="25"/>
      <c r="P898" s="8"/>
      <c r="Q898" s="181"/>
      <c r="Y898" s="12"/>
    </row>
    <row r="899" spans="1:25" x14ac:dyDescent="0.25">
      <c r="A899" s="82"/>
      <c r="B899" s="58"/>
      <c r="C899" s="58"/>
      <c r="D899" s="12"/>
      <c r="E899" s="118"/>
      <c r="F899" s="58"/>
      <c r="G899" s="58"/>
      <c r="H899" s="12"/>
      <c r="I899" s="118"/>
      <c r="J899" s="58"/>
      <c r="K899" s="58"/>
      <c r="L899" s="12"/>
      <c r="M899" s="118"/>
      <c r="N899" s="181"/>
      <c r="O899" s="25"/>
      <c r="P899" s="8"/>
      <c r="Q899" s="181"/>
      <c r="Y899" s="12"/>
    </row>
    <row r="900" spans="1:25" x14ac:dyDescent="0.25">
      <c r="A900" s="82"/>
      <c r="B900" s="58"/>
      <c r="C900" s="58"/>
      <c r="D900" s="12"/>
      <c r="E900" s="118"/>
      <c r="F900" s="58"/>
      <c r="G900" s="58"/>
      <c r="H900" s="12"/>
      <c r="I900" s="118"/>
      <c r="J900" s="58"/>
      <c r="K900" s="58"/>
      <c r="L900" s="12"/>
      <c r="M900" s="118"/>
      <c r="N900" s="181"/>
      <c r="O900" s="25"/>
      <c r="P900" s="8"/>
      <c r="Q900" s="181"/>
      <c r="Y900" s="12"/>
    </row>
    <row r="901" spans="1:25" x14ac:dyDescent="0.25">
      <c r="A901" s="82"/>
      <c r="B901" s="58"/>
      <c r="C901" s="58"/>
      <c r="D901" s="12"/>
      <c r="E901" s="118"/>
      <c r="F901" s="58"/>
      <c r="G901" s="58"/>
      <c r="H901" s="12"/>
      <c r="I901" s="118"/>
      <c r="J901" s="58"/>
      <c r="K901" s="58"/>
      <c r="L901" s="12"/>
      <c r="M901" s="118"/>
      <c r="N901" s="181"/>
      <c r="O901" s="25"/>
      <c r="P901" s="8"/>
      <c r="Q901" s="181"/>
      <c r="Y901" s="12"/>
    </row>
    <row r="902" spans="1:25" x14ac:dyDescent="0.25">
      <c r="A902" s="82"/>
      <c r="B902" s="58"/>
      <c r="C902" s="58"/>
      <c r="D902" s="12"/>
      <c r="E902" s="118"/>
      <c r="F902" s="58"/>
      <c r="G902" s="58"/>
      <c r="H902" s="12"/>
      <c r="I902" s="118"/>
      <c r="J902" s="58"/>
      <c r="K902" s="58"/>
      <c r="L902" s="12"/>
      <c r="M902" s="118"/>
      <c r="N902" s="181"/>
      <c r="O902" s="25"/>
      <c r="P902" s="8"/>
      <c r="Q902" s="181"/>
      <c r="Y902" s="12"/>
    </row>
    <row r="903" spans="1:25" x14ac:dyDescent="0.25">
      <c r="A903" s="82"/>
      <c r="B903" s="58"/>
      <c r="C903" s="58"/>
      <c r="D903" s="12"/>
      <c r="E903" s="118"/>
      <c r="F903" s="58"/>
      <c r="G903" s="58"/>
      <c r="H903" s="12"/>
      <c r="I903" s="118"/>
      <c r="J903" s="58"/>
      <c r="K903" s="58"/>
      <c r="L903" s="12"/>
      <c r="M903" s="118"/>
      <c r="N903" s="181"/>
      <c r="O903" s="25"/>
      <c r="P903" s="8"/>
      <c r="Q903" s="181"/>
      <c r="Y903" s="12"/>
    </row>
    <row r="904" spans="1:25" x14ac:dyDescent="0.25">
      <c r="A904" s="82"/>
      <c r="B904" s="58"/>
      <c r="C904" s="58"/>
      <c r="D904" s="12"/>
      <c r="E904" s="118"/>
      <c r="F904" s="58"/>
      <c r="G904" s="58"/>
      <c r="H904" s="12"/>
      <c r="I904" s="118"/>
      <c r="J904" s="58"/>
      <c r="K904" s="58"/>
      <c r="L904" s="12"/>
      <c r="M904" s="118"/>
      <c r="N904" s="181"/>
      <c r="O904" s="25"/>
      <c r="P904" s="8"/>
      <c r="Q904" s="181"/>
      <c r="Y904" s="12"/>
    </row>
    <row r="905" spans="1:25" x14ac:dyDescent="0.25">
      <c r="A905" s="82"/>
      <c r="B905" s="58"/>
      <c r="C905" s="58"/>
      <c r="D905" s="12"/>
      <c r="E905" s="118"/>
      <c r="F905" s="58"/>
      <c r="G905" s="58"/>
      <c r="H905" s="12"/>
      <c r="I905" s="118"/>
      <c r="J905" s="58"/>
      <c r="K905" s="58"/>
      <c r="L905" s="12"/>
      <c r="M905" s="118"/>
      <c r="N905" s="181"/>
      <c r="O905" s="25"/>
      <c r="P905" s="8"/>
      <c r="Q905" s="181"/>
      <c r="Y905" s="12"/>
    </row>
    <row r="906" spans="1:25" x14ac:dyDescent="0.25">
      <c r="A906" s="82"/>
      <c r="B906" s="58"/>
      <c r="C906" s="58"/>
      <c r="D906" s="12"/>
      <c r="E906" s="118"/>
      <c r="F906" s="58"/>
      <c r="G906" s="58"/>
      <c r="H906" s="12"/>
      <c r="I906" s="118"/>
      <c r="J906" s="58"/>
      <c r="K906" s="58"/>
      <c r="L906" s="12"/>
      <c r="M906" s="118"/>
      <c r="N906" s="181"/>
      <c r="O906" s="25"/>
      <c r="P906" s="8"/>
      <c r="Q906" s="181"/>
      <c r="Y906" s="12"/>
    </row>
    <row r="907" spans="1:25" x14ac:dyDescent="0.25">
      <c r="A907" s="82"/>
      <c r="B907" s="58"/>
      <c r="C907" s="58"/>
      <c r="D907" s="12"/>
      <c r="E907" s="118"/>
      <c r="F907" s="58"/>
      <c r="G907" s="58"/>
      <c r="H907" s="12"/>
      <c r="I907" s="118"/>
      <c r="J907" s="58"/>
      <c r="K907" s="58"/>
      <c r="L907" s="12"/>
      <c r="M907" s="118"/>
      <c r="N907" s="181"/>
      <c r="O907" s="25"/>
      <c r="P907" s="8"/>
      <c r="Q907" s="181"/>
      <c r="Y907" s="12"/>
    </row>
    <row r="908" spans="1:25" x14ac:dyDescent="0.25">
      <c r="A908" s="82"/>
      <c r="B908" s="58"/>
      <c r="C908" s="58"/>
      <c r="D908" s="12"/>
      <c r="E908" s="118"/>
      <c r="F908" s="58"/>
      <c r="G908" s="58"/>
      <c r="H908" s="12"/>
      <c r="I908" s="118"/>
      <c r="J908" s="58"/>
      <c r="K908" s="58"/>
      <c r="L908" s="12"/>
      <c r="M908" s="118"/>
      <c r="N908" s="181"/>
      <c r="O908" s="25"/>
      <c r="P908" s="8"/>
      <c r="Q908" s="181"/>
      <c r="Y908" s="12"/>
    </row>
    <row r="909" spans="1:25" x14ac:dyDescent="0.25">
      <c r="A909" s="82"/>
      <c r="B909" s="58"/>
      <c r="C909" s="58"/>
      <c r="D909" s="12"/>
      <c r="E909" s="118"/>
      <c r="F909" s="58"/>
      <c r="G909" s="58"/>
      <c r="H909" s="12"/>
      <c r="I909" s="118"/>
      <c r="J909" s="58"/>
      <c r="K909" s="58"/>
      <c r="L909" s="12"/>
      <c r="M909" s="118"/>
      <c r="N909" s="181"/>
      <c r="O909" s="25"/>
      <c r="P909" s="8"/>
      <c r="Q909" s="181"/>
      <c r="Y909" s="12"/>
    </row>
    <row r="910" spans="1:25" x14ac:dyDescent="0.25">
      <c r="A910" s="82"/>
      <c r="B910" s="58"/>
      <c r="C910" s="58"/>
      <c r="D910" s="12"/>
      <c r="E910" s="118"/>
      <c r="F910" s="58"/>
      <c r="G910" s="58"/>
      <c r="H910" s="12"/>
      <c r="I910" s="118"/>
      <c r="J910" s="58"/>
      <c r="K910" s="58"/>
      <c r="L910" s="12"/>
      <c r="M910" s="118"/>
      <c r="N910" s="181"/>
      <c r="O910" s="25"/>
      <c r="P910" s="8"/>
      <c r="Q910" s="181"/>
      <c r="Y910" s="12"/>
    </row>
    <row r="911" spans="1:25" x14ac:dyDescent="0.25">
      <c r="A911" s="82"/>
      <c r="B911" s="58"/>
      <c r="C911" s="58"/>
      <c r="D911" s="12"/>
      <c r="E911" s="118"/>
      <c r="F911" s="58"/>
      <c r="G911" s="58"/>
      <c r="H911" s="12"/>
      <c r="I911" s="118"/>
      <c r="J911" s="58"/>
      <c r="K911" s="58"/>
      <c r="L911" s="12"/>
      <c r="M911" s="118"/>
      <c r="N911" s="181"/>
      <c r="O911" s="25"/>
      <c r="P911" s="8"/>
      <c r="Q911" s="181"/>
      <c r="Y911" s="12"/>
    </row>
    <row r="912" spans="1:25" x14ac:dyDescent="0.25">
      <c r="A912" s="82"/>
      <c r="B912" s="58"/>
      <c r="C912" s="58"/>
      <c r="D912" s="12"/>
      <c r="E912" s="118"/>
      <c r="F912" s="58"/>
      <c r="G912" s="58"/>
      <c r="H912" s="12"/>
      <c r="I912" s="118"/>
      <c r="J912" s="58"/>
      <c r="K912" s="58"/>
      <c r="L912" s="12"/>
      <c r="M912" s="118"/>
      <c r="N912" s="181"/>
      <c r="O912" s="25"/>
      <c r="P912" s="8"/>
      <c r="Q912" s="181"/>
      <c r="Y912" s="12"/>
    </row>
    <row r="913" spans="1:25" x14ac:dyDescent="0.25">
      <c r="A913" s="82"/>
      <c r="B913" s="58"/>
      <c r="C913" s="58"/>
      <c r="D913" s="12"/>
      <c r="E913" s="118"/>
      <c r="F913" s="58"/>
      <c r="G913" s="58"/>
      <c r="H913" s="12"/>
      <c r="I913" s="118"/>
      <c r="J913" s="58"/>
      <c r="K913" s="58"/>
      <c r="L913" s="12"/>
      <c r="M913" s="118"/>
      <c r="N913" s="181"/>
      <c r="O913" s="25"/>
      <c r="P913" s="8"/>
      <c r="Q913" s="181"/>
      <c r="Y913" s="12"/>
    </row>
    <row r="914" spans="1:25" x14ac:dyDescent="0.25">
      <c r="A914" s="82"/>
      <c r="B914" s="58"/>
      <c r="C914" s="58"/>
      <c r="D914" s="12"/>
      <c r="E914" s="118"/>
      <c r="F914" s="58"/>
      <c r="G914" s="58"/>
      <c r="H914" s="12"/>
      <c r="I914" s="118"/>
      <c r="J914" s="58"/>
      <c r="K914" s="58"/>
      <c r="L914" s="12"/>
      <c r="M914" s="118"/>
      <c r="N914" s="181"/>
      <c r="O914" s="25"/>
      <c r="P914" s="8"/>
      <c r="Q914" s="181"/>
      <c r="Y914" s="12"/>
    </row>
    <row r="915" spans="1:25" x14ac:dyDescent="0.25">
      <c r="A915" s="82"/>
      <c r="B915" s="58"/>
      <c r="C915" s="58"/>
      <c r="D915" s="12"/>
      <c r="E915" s="118"/>
      <c r="F915" s="58"/>
      <c r="G915" s="58"/>
      <c r="H915" s="12"/>
      <c r="I915" s="118"/>
      <c r="J915" s="58"/>
      <c r="K915" s="58"/>
      <c r="L915" s="12"/>
      <c r="M915" s="118"/>
      <c r="N915" s="181"/>
      <c r="O915" s="25"/>
      <c r="P915" s="8"/>
      <c r="Q915" s="181"/>
      <c r="Y915" s="12"/>
    </row>
    <row r="916" spans="1:25" x14ac:dyDescent="0.25">
      <c r="A916" s="82"/>
      <c r="B916" s="58"/>
      <c r="C916" s="58"/>
      <c r="D916" s="12"/>
      <c r="E916" s="118"/>
      <c r="F916" s="58"/>
      <c r="G916" s="58"/>
      <c r="H916" s="12"/>
      <c r="I916" s="118"/>
      <c r="J916" s="58"/>
      <c r="K916" s="58"/>
      <c r="L916" s="12"/>
      <c r="M916" s="118"/>
      <c r="N916" s="181"/>
      <c r="O916" s="25"/>
      <c r="P916" s="8"/>
      <c r="Q916" s="181"/>
      <c r="Y916" s="12"/>
    </row>
    <row r="917" spans="1:25" x14ac:dyDescent="0.25">
      <c r="A917" s="82"/>
      <c r="B917" s="58"/>
      <c r="C917" s="58"/>
      <c r="D917" s="12"/>
      <c r="E917" s="118"/>
      <c r="F917" s="58"/>
      <c r="G917" s="58"/>
      <c r="H917" s="12"/>
      <c r="I917" s="118"/>
      <c r="J917" s="58"/>
      <c r="K917" s="58"/>
      <c r="L917" s="12"/>
      <c r="M917" s="118"/>
      <c r="N917" s="181"/>
      <c r="O917" s="25"/>
      <c r="P917" s="8"/>
      <c r="Q917" s="181"/>
      <c r="Y917" s="12"/>
    </row>
    <row r="918" spans="1:25" x14ac:dyDescent="0.25">
      <c r="A918" s="82"/>
      <c r="B918" s="58"/>
      <c r="C918" s="58"/>
      <c r="D918" s="12"/>
      <c r="E918" s="118"/>
      <c r="F918" s="58"/>
      <c r="G918" s="58"/>
      <c r="H918" s="12"/>
      <c r="I918" s="118"/>
      <c r="J918" s="58"/>
      <c r="K918" s="58"/>
      <c r="L918" s="12"/>
      <c r="M918" s="118"/>
      <c r="N918" s="181"/>
      <c r="O918" s="25"/>
      <c r="P918" s="8"/>
      <c r="Q918" s="181"/>
      <c r="Y918" s="12"/>
    </row>
    <row r="919" spans="1:25" x14ac:dyDescent="0.25">
      <c r="A919" s="82"/>
      <c r="B919" s="58"/>
      <c r="C919" s="58"/>
      <c r="D919" s="12"/>
      <c r="E919" s="118"/>
      <c r="F919" s="58"/>
      <c r="G919" s="58"/>
      <c r="H919" s="12"/>
      <c r="I919" s="118"/>
      <c r="J919" s="58"/>
      <c r="K919" s="58"/>
      <c r="L919" s="12"/>
      <c r="M919" s="118"/>
      <c r="N919" s="181"/>
      <c r="O919" s="25"/>
      <c r="P919" s="8"/>
      <c r="Q919" s="181"/>
      <c r="Y919" s="12"/>
    </row>
    <row r="920" spans="1:25" x14ac:dyDescent="0.25">
      <c r="A920" s="82"/>
      <c r="B920" s="58"/>
      <c r="C920" s="58"/>
      <c r="D920" s="12"/>
      <c r="E920" s="118"/>
      <c r="F920" s="58"/>
      <c r="G920" s="58"/>
      <c r="H920" s="12"/>
      <c r="I920" s="118"/>
      <c r="J920" s="58"/>
      <c r="K920" s="58"/>
      <c r="L920" s="12"/>
      <c r="M920" s="118"/>
      <c r="N920" s="181"/>
      <c r="O920" s="25"/>
      <c r="P920" s="8"/>
      <c r="Q920" s="181"/>
      <c r="Y920" s="12"/>
    </row>
    <row r="921" spans="1:25" x14ac:dyDescent="0.25">
      <c r="A921" s="82"/>
      <c r="B921" s="58"/>
      <c r="C921" s="58"/>
      <c r="D921" s="12"/>
      <c r="E921" s="118"/>
      <c r="F921" s="58"/>
      <c r="G921" s="58"/>
      <c r="H921" s="12"/>
      <c r="I921" s="118"/>
      <c r="J921" s="58"/>
      <c r="K921" s="58"/>
      <c r="L921" s="12"/>
      <c r="M921" s="118"/>
      <c r="N921" s="181"/>
      <c r="O921" s="25"/>
      <c r="P921" s="8"/>
      <c r="Q921" s="181"/>
      <c r="Y921" s="12"/>
    </row>
    <row r="922" spans="1:25" x14ac:dyDescent="0.25">
      <c r="A922" s="82"/>
      <c r="B922" s="58"/>
      <c r="C922" s="58"/>
      <c r="D922" s="12"/>
      <c r="E922" s="118"/>
      <c r="F922" s="58"/>
      <c r="G922" s="58"/>
      <c r="H922" s="12"/>
      <c r="I922" s="118"/>
      <c r="J922" s="58"/>
      <c r="K922" s="58"/>
      <c r="L922" s="12"/>
      <c r="M922" s="118"/>
      <c r="N922" s="181"/>
      <c r="O922" s="25"/>
      <c r="P922" s="8"/>
      <c r="Q922" s="181"/>
      <c r="Y922" s="12"/>
    </row>
    <row r="923" spans="1:25" x14ac:dyDescent="0.25">
      <c r="A923" s="82"/>
      <c r="B923" s="58"/>
      <c r="C923" s="58"/>
      <c r="D923" s="12"/>
      <c r="E923" s="118"/>
      <c r="F923" s="58"/>
      <c r="G923" s="58"/>
      <c r="H923" s="12"/>
      <c r="I923" s="118"/>
      <c r="J923" s="58"/>
      <c r="K923" s="58"/>
      <c r="L923" s="12"/>
      <c r="M923" s="118"/>
      <c r="N923" s="181"/>
      <c r="O923" s="25"/>
      <c r="P923" s="8"/>
      <c r="Q923" s="181"/>
      <c r="Y923" s="12"/>
    </row>
    <row r="924" spans="1:25" x14ac:dyDescent="0.25">
      <c r="A924" s="82"/>
      <c r="B924" s="58"/>
      <c r="C924" s="58"/>
      <c r="D924" s="12"/>
      <c r="E924" s="118"/>
      <c r="F924" s="58"/>
      <c r="G924" s="58"/>
      <c r="H924" s="12"/>
      <c r="I924" s="118"/>
      <c r="J924" s="58"/>
      <c r="K924" s="58"/>
      <c r="L924" s="12"/>
      <c r="M924" s="118"/>
      <c r="N924" s="181"/>
      <c r="O924" s="25"/>
      <c r="P924" s="8"/>
      <c r="Q924" s="181"/>
      <c r="Y924" s="12"/>
    </row>
    <row r="925" spans="1:25" x14ac:dyDescent="0.25">
      <c r="A925" s="82"/>
      <c r="B925" s="58"/>
      <c r="C925" s="58"/>
      <c r="D925" s="12"/>
      <c r="E925" s="118"/>
      <c r="F925" s="58"/>
      <c r="G925" s="58"/>
      <c r="H925" s="12"/>
      <c r="I925" s="118"/>
      <c r="J925" s="58"/>
      <c r="K925" s="58"/>
      <c r="L925" s="12"/>
      <c r="M925" s="118"/>
      <c r="N925" s="181"/>
      <c r="O925" s="25"/>
      <c r="P925" s="8"/>
      <c r="Q925" s="181"/>
      <c r="Y925" s="12"/>
    </row>
    <row r="926" spans="1:25" x14ac:dyDescent="0.25">
      <c r="A926" s="82"/>
      <c r="B926" s="58"/>
      <c r="C926" s="58"/>
      <c r="D926" s="12"/>
      <c r="E926" s="118"/>
      <c r="F926" s="58"/>
      <c r="G926" s="58"/>
      <c r="H926" s="12"/>
      <c r="I926" s="118"/>
      <c r="J926" s="58"/>
      <c r="K926" s="58"/>
      <c r="L926" s="12"/>
      <c r="M926" s="118"/>
      <c r="N926" s="181"/>
      <c r="O926" s="25"/>
      <c r="P926" s="8"/>
      <c r="Q926" s="181"/>
      <c r="Y926" s="12"/>
    </row>
    <row r="927" spans="1:25" x14ac:dyDescent="0.25">
      <c r="A927" s="82"/>
      <c r="B927" s="58"/>
      <c r="C927" s="58"/>
      <c r="D927" s="12"/>
      <c r="E927" s="118"/>
      <c r="F927" s="58"/>
      <c r="G927" s="58"/>
      <c r="H927" s="12"/>
      <c r="I927" s="118"/>
      <c r="J927" s="58"/>
      <c r="K927" s="58"/>
      <c r="L927" s="12"/>
      <c r="M927" s="118"/>
      <c r="N927" s="181"/>
      <c r="O927" s="25"/>
      <c r="P927" s="8"/>
      <c r="Q927" s="181"/>
      <c r="Y927" s="12"/>
    </row>
    <row r="928" spans="1:25" x14ac:dyDescent="0.25">
      <c r="A928" s="82"/>
      <c r="B928" s="58"/>
      <c r="C928" s="58"/>
      <c r="D928" s="12"/>
      <c r="E928" s="118"/>
      <c r="F928" s="58"/>
      <c r="G928" s="58"/>
      <c r="H928" s="12"/>
      <c r="I928" s="118"/>
      <c r="J928" s="58"/>
      <c r="K928" s="58"/>
      <c r="L928" s="12"/>
      <c r="M928" s="118"/>
      <c r="N928" s="181"/>
      <c r="O928" s="25"/>
      <c r="P928" s="8"/>
      <c r="Q928" s="181"/>
      <c r="Y928" s="12"/>
    </row>
    <row r="929" spans="1:25" x14ac:dyDescent="0.25">
      <c r="A929" s="82"/>
      <c r="B929" s="58"/>
      <c r="C929" s="58"/>
      <c r="D929" s="12"/>
      <c r="E929" s="118"/>
      <c r="F929" s="58"/>
      <c r="G929" s="58"/>
      <c r="H929" s="12"/>
      <c r="I929" s="118"/>
      <c r="J929" s="58"/>
      <c r="K929" s="58"/>
      <c r="L929" s="12"/>
      <c r="M929" s="118"/>
      <c r="N929" s="181"/>
      <c r="O929" s="25"/>
      <c r="P929" s="8"/>
      <c r="Q929" s="181"/>
      <c r="Y929" s="12"/>
    </row>
    <row r="930" spans="1:25" x14ac:dyDescent="0.25">
      <c r="A930" s="82"/>
      <c r="B930" s="58"/>
      <c r="C930" s="58"/>
      <c r="D930" s="12"/>
      <c r="E930" s="118"/>
      <c r="F930" s="58"/>
      <c r="G930" s="58"/>
      <c r="H930" s="12"/>
      <c r="I930" s="118"/>
      <c r="J930" s="58"/>
      <c r="K930" s="58"/>
      <c r="L930" s="12"/>
      <c r="M930" s="118"/>
      <c r="N930" s="181"/>
      <c r="O930" s="25"/>
      <c r="P930" s="8"/>
      <c r="Q930" s="181"/>
      <c r="Y930" s="12"/>
    </row>
    <row r="931" spans="1:25" x14ac:dyDescent="0.25">
      <c r="A931" s="82"/>
      <c r="B931" s="58"/>
      <c r="C931" s="58"/>
      <c r="D931" s="12"/>
      <c r="E931" s="118"/>
      <c r="F931" s="58"/>
      <c r="G931" s="58"/>
      <c r="H931" s="12"/>
      <c r="I931" s="118"/>
      <c r="J931" s="58"/>
      <c r="K931" s="58"/>
      <c r="L931" s="12"/>
      <c r="M931" s="118"/>
      <c r="N931" s="181"/>
      <c r="O931" s="25"/>
      <c r="P931" s="8"/>
      <c r="Q931" s="181"/>
      <c r="Y931" s="12"/>
    </row>
    <row r="932" spans="1:25" x14ac:dyDescent="0.25">
      <c r="A932" s="82"/>
      <c r="B932" s="58"/>
      <c r="C932" s="58"/>
      <c r="D932" s="12"/>
      <c r="E932" s="118"/>
      <c r="F932" s="58"/>
      <c r="G932" s="58"/>
      <c r="H932" s="12"/>
      <c r="I932" s="118"/>
      <c r="J932" s="58"/>
      <c r="K932" s="58"/>
      <c r="L932" s="12"/>
      <c r="M932" s="118"/>
      <c r="N932" s="181"/>
      <c r="O932" s="25"/>
      <c r="P932" s="8"/>
      <c r="Q932" s="181"/>
      <c r="Y932" s="12"/>
    </row>
    <row r="933" spans="1:25" x14ac:dyDescent="0.25">
      <c r="A933" s="82"/>
      <c r="B933" s="58"/>
      <c r="C933" s="58"/>
      <c r="D933" s="12"/>
      <c r="E933" s="118"/>
      <c r="F933" s="58"/>
      <c r="G933" s="58"/>
      <c r="H933" s="12"/>
      <c r="I933" s="118"/>
      <c r="J933" s="58"/>
      <c r="K933" s="58"/>
      <c r="L933" s="12"/>
      <c r="M933" s="118"/>
      <c r="N933" s="181"/>
      <c r="O933" s="25"/>
      <c r="P933" s="8"/>
      <c r="Q933" s="181"/>
      <c r="Y933" s="12"/>
    </row>
    <row r="934" spans="1:25" x14ac:dyDescent="0.25">
      <c r="A934" s="82"/>
      <c r="B934" s="58"/>
      <c r="C934" s="58"/>
      <c r="D934" s="12"/>
      <c r="E934" s="118"/>
      <c r="F934" s="58"/>
      <c r="G934" s="58"/>
      <c r="H934" s="12"/>
      <c r="I934" s="118"/>
      <c r="J934" s="58"/>
      <c r="K934" s="58"/>
      <c r="L934" s="12"/>
      <c r="M934" s="118"/>
      <c r="N934" s="181"/>
      <c r="O934" s="25"/>
      <c r="P934" s="8"/>
      <c r="Q934" s="181"/>
      <c r="Y934" s="12"/>
    </row>
    <row r="935" spans="1:25" x14ac:dyDescent="0.25">
      <c r="A935" s="82"/>
      <c r="B935" s="58"/>
      <c r="C935" s="58"/>
      <c r="D935" s="12"/>
      <c r="E935" s="118"/>
      <c r="F935" s="58"/>
      <c r="G935" s="58"/>
      <c r="H935" s="12"/>
      <c r="I935" s="118"/>
      <c r="J935" s="58"/>
      <c r="K935" s="58"/>
      <c r="L935" s="12"/>
      <c r="M935" s="118"/>
      <c r="N935" s="181"/>
      <c r="O935" s="25"/>
      <c r="P935" s="8"/>
      <c r="Q935" s="181"/>
      <c r="Y935" s="12"/>
    </row>
    <row r="936" spans="1:25" x14ac:dyDescent="0.25">
      <c r="A936" s="82"/>
      <c r="B936" s="58"/>
      <c r="C936" s="58"/>
      <c r="D936" s="12"/>
      <c r="E936" s="118"/>
      <c r="F936" s="58"/>
      <c r="G936" s="58"/>
      <c r="H936" s="12"/>
      <c r="I936" s="118"/>
      <c r="J936" s="58"/>
      <c r="K936" s="58"/>
      <c r="L936" s="12"/>
      <c r="M936" s="118"/>
      <c r="N936" s="181"/>
      <c r="O936" s="25"/>
      <c r="P936" s="8"/>
      <c r="Q936" s="181"/>
      <c r="Y936" s="12"/>
    </row>
    <row r="937" spans="1:25" x14ac:dyDescent="0.25">
      <c r="A937" s="82"/>
      <c r="B937" s="58"/>
      <c r="C937" s="58"/>
      <c r="D937" s="12"/>
      <c r="E937" s="118"/>
      <c r="F937" s="58"/>
      <c r="G937" s="58"/>
      <c r="H937" s="12"/>
      <c r="I937" s="118"/>
      <c r="J937" s="58"/>
      <c r="K937" s="58"/>
      <c r="L937" s="12"/>
      <c r="M937" s="118"/>
      <c r="N937" s="181"/>
      <c r="O937" s="25"/>
      <c r="P937" s="8"/>
      <c r="Q937" s="181"/>
      <c r="Y937" s="12"/>
    </row>
    <row r="938" spans="1:25" x14ac:dyDescent="0.25">
      <c r="A938" s="82"/>
      <c r="B938" s="58"/>
      <c r="C938" s="58"/>
      <c r="D938" s="12"/>
      <c r="E938" s="118"/>
      <c r="F938" s="58"/>
      <c r="G938" s="58"/>
      <c r="H938" s="12"/>
      <c r="I938" s="118"/>
      <c r="J938" s="58"/>
      <c r="K938" s="58"/>
      <c r="L938" s="12"/>
      <c r="M938" s="118"/>
      <c r="N938" s="181"/>
      <c r="O938" s="25"/>
      <c r="P938" s="8"/>
      <c r="Q938" s="181"/>
      <c r="Y938" s="12"/>
    </row>
    <row r="939" spans="1:25" x14ac:dyDescent="0.25">
      <c r="A939" s="82"/>
      <c r="B939" s="58"/>
      <c r="C939" s="58"/>
      <c r="D939" s="12"/>
      <c r="E939" s="118"/>
      <c r="F939" s="58"/>
      <c r="G939" s="58"/>
      <c r="H939" s="12"/>
      <c r="I939" s="118"/>
      <c r="J939" s="58"/>
      <c r="K939" s="58"/>
      <c r="L939" s="12"/>
      <c r="M939" s="118"/>
      <c r="N939" s="181"/>
      <c r="O939" s="25"/>
      <c r="P939" s="8"/>
      <c r="Q939" s="181"/>
      <c r="Y939" s="12"/>
    </row>
    <row r="940" spans="1:25" x14ac:dyDescent="0.25">
      <c r="A940" s="82"/>
      <c r="B940" s="58"/>
      <c r="C940" s="58"/>
      <c r="D940" s="12"/>
      <c r="E940" s="118"/>
      <c r="F940" s="58"/>
      <c r="G940" s="58"/>
      <c r="H940" s="12"/>
      <c r="I940" s="118"/>
      <c r="J940" s="58"/>
      <c r="K940" s="58"/>
      <c r="L940" s="12"/>
      <c r="M940" s="118"/>
      <c r="N940" s="181"/>
      <c r="O940" s="25"/>
      <c r="P940" s="8"/>
      <c r="Q940" s="181"/>
      <c r="Y940" s="12"/>
    </row>
    <row r="941" spans="1:25" x14ac:dyDescent="0.25">
      <c r="A941" s="82"/>
      <c r="B941" s="58"/>
      <c r="C941" s="58"/>
      <c r="D941" s="12"/>
      <c r="E941" s="118"/>
      <c r="F941" s="58"/>
      <c r="G941" s="58"/>
      <c r="H941" s="12"/>
      <c r="I941" s="118"/>
      <c r="J941" s="58"/>
      <c r="K941" s="58"/>
      <c r="L941" s="12"/>
      <c r="M941" s="118"/>
      <c r="N941" s="181"/>
      <c r="O941" s="25"/>
      <c r="P941" s="8"/>
      <c r="Q941" s="181"/>
      <c r="Y941" s="12"/>
    </row>
    <row r="942" spans="1:25" x14ac:dyDescent="0.25">
      <c r="A942" s="82"/>
      <c r="B942" s="58"/>
      <c r="C942" s="58"/>
      <c r="D942" s="12"/>
      <c r="E942" s="118"/>
      <c r="F942" s="58"/>
      <c r="G942" s="58"/>
      <c r="H942" s="12"/>
      <c r="I942" s="118"/>
      <c r="J942" s="58"/>
      <c r="K942" s="58"/>
      <c r="L942" s="12"/>
      <c r="M942" s="118"/>
      <c r="N942" s="181"/>
      <c r="O942" s="25"/>
      <c r="P942" s="8"/>
      <c r="Q942" s="181"/>
      <c r="Y942" s="12"/>
    </row>
    <row r="943" spans="1:25" x14ac:dyDescent="0.25">
      <c r="A943" s="82"/>
      <c r="B943" s="58"/>
      <c r="C943" s="58"/>
      <c r="D943" s="12"/>
      <c r="E943" s="118"/>
      <c r="F943" s="58"/>
      <c r="G943" s="58"/>
      <c r="H943" s="12"/>
      <c r="I943" s="118"/>
      <c r="J943" s="58"/>
      <c r="K943" s="58"/>
      <c r="L943" s="12"/>
      <c r="M943" s="118"/>
      <c r="N943" s="181"/>
      <c r="O943" s="25"/>
      <c r="P943" s="8"/>
      <c r="Q943" s="181"/>
      <c r="Y943" s="12"/>
    </row>
    <row r="944" spans="1:25" x14ac:dyDescent="0.25">
      <c r="A944" s="82"/>
      <c r="B944" s="58"/>
      <c r="C944" s="58"/>
      <c r="D944" s="12"/>
      <c r="E944" s="118"/>
      <c r="F944" s="58"/>
      <c r="G944" s="58"/>
      <c r="H944" s="12"/>
      <c r="I944" s="118"/>
      <c r="J944" s="58"/>
      <c r="K944" s="58"/>
      <c r="L944" s="12"/>
      <c r="M944" s="118"/>
      <c r="N944" s="181"/>
      <c r="O944" s="25"/>
      <c r="P944" s="8"/>
      <c r="Q944" s="181"/>
      <c r="Y944" s="12"/>
    </row>
    <row r="945" spans="1:25" x14ac:dyDescent="0.25">
      <c r="A945" s="82"/>
      <c r="B945" s="58"/>
      <c r="C945" s="58"/>
      <c r="D945" s="12"/>
      <c r="E945" s="118"/>
      <c r="F945" s="58"/>
      <c r="G945" s="58"/>
      <c r="H945" s="12"/>
      <c r="I945" s="118"/>
      <c r="J945" s="58"/>
      <c r="K945" s="58"/>
      <c r="L945" s="12"/>
      <c r="M945" s="118"/>
      <c r="N945" s="181"/>
      <c r="O945" s="25"/>
      <c r="P945" s="8"/>
      <c r="Q945" s="181"/>
      <c r="Y945" s="12"/>
    </row>
    <row r="946" spans="1:25" x14ac:dyDescent="0.25">
      <c r="A946" s="82"/>
      <c r="B946" s="58"/>
      <c r="C946" s="58"/>
      <c r="D946" s="12"/>
      <c r="E946" s="118"/>
      <c r="F946" s="58"/>
      <c r="G946" s="58"/>
      <c r="H946" s="12"/>
      <c r="I946" s="118"/>
      <c r="J946" s="58"/>
      <c r="K946" s="58"/>
      <c r="L946" s="12"/>
      <c r="M946" s="118"/>
      <c r="N946" s="181"/>
      <c r="O946" s="25"/>
      <c r="P946" s="8"/>
      <c r="Q946" s="181"/>
      <c r="Y946" s="12"/>
    </row>
    <row r="947" spans="1:25" x14ac:dyDescent="0.25">
      <c r="A947" s="82"/>
      <c r="B947" s="58"/>
      <c r="C947" s="58"/>
      <c r="D947" s="12"/>
      <c r="E947" s="118"/>
      <c r="F947" s="58"/>
      <c r="G947" s="58"/>
      <c r="H947" s="12"/>
      <c r="I947" s="118"/>
      <c r="J947" s="58"/>
      <c r="K947" s="58"/>
      <c r="L947" s="12"/>
      <c r="M947" s="118"/>
      <c r="N947" s="181"/>
      <c r="O947" s="25"/>
      <c r="P947" s="8"/>
      <c r="Q947" s="181"/>
      <c r="Y947" s="12"/>
    </row>
    <row r="948" spans="1:25" x14ac:dyDescent="0.25">
      <c r="A948" s="82"/>
      <c r="B948" s="58"/>
      <c r="C948" s="58"/>
      <c r="D948" s="12"/>
      <c r="E948" s="118"/>
      <c r="F948" s="58"/>
      <c r="G948" s="58"/>
      <c r="H948" s="12"/>
      <c r="I948" s="118"/>
      <c r="J948" s="58"/>
      <c r="K948" s="58"/>
      <c r="L948" s="12"/>
      <c r="M948" s="118"/>
      <c r="N948" s="181"/>
      <c r="O948" s="25"/>
      <c r="P948" s="8"/>
      <c r="Q948" s="181"/>
      <c r="Y948" s="12"/>
    </row>
    <row r="949" spans="1:25" x14ac:dyDescent="0.25">
      <c r="A949" s="82"/>
      <c r="B949" s="58"/>
      <c r="C949" s="58"/>
      <c r="D949" s="12"/>
      <c r="E949" s="118"/>
      <c r="F949" s="58"/>
      <c r="G949" s="58"/>
      <c r="H949" s="12"/>
      <c r="I949" s="118"/>
      <c r="J949" s="58"/>
      <c r="K949" s="58"/>
      <c r="L949" s="12"/>
      <c r="M949" s="118"/>
      <c r="N949" s="181"/>
      <c r="O949" s="25"/>
      <c r="P949" s="8"/>
      <c r="Q949" s="181"/>
      <c r="Y949" s="12"/>
    </row>
    <row r="950" spans="1:25" x14ac:dyDescent="0.25">
      <c r="A950" s="82"/>
      <c r="B950" s="58"/>
      <c r="C950" s="58"/>
      <c r="D950" s="12"/>
      <c r="E950" s="118"/>
      <c r="F950" s="58"/>
      <c r="G950" s="58"/>
      <c r="H950" s="12"/>
      <c r="I950" s="118"/>
      <c r="J950" s="58"/>
      <c r="K950" s="58"/>
      <c r="L950" s="12"/>
      <c r="M950" s="118"/>
      <c r="N950" s="181"/>
      <c r="O950" s="25"/>
      <c r="P950" s="8"/>
      <c r="Q950" s="181"/>
      <c r="Y950" s="12"/>
    </row>
    <row r="951" spans="1:25" x14ac:dyDescent="0.25">
      <c r="A951" s="82"/>
      <c r="B951" s="58"/>
      <c r="C951" s="58"/>
      <c r="D951" s="12"/>
      <c r="E951" s="118"/>
      <c r="F951" s="58"/>
      <c r="G951" s="58"/>
      <c r="H951" s="12"/>
      <c r="I951" s="118"/>
      <c r="J951" s="58"/>
      <c r="K951" s="58"/>
      <c r="L951" s="12"/>
      <c r="M951" s="118"/>
      <c r="N951" s="181"/>
      <c r="O951" s="25"/>
      <c r="P951" s="8"/>
      <c r="Q951" s="181"/>
      <c r="Y951" s="12"/>
    </row>
    <row r="952" spans="1:25" x14ac:dyDescent="0.25">
      <c r="A952" s="82"/>
      <c r="B952" s="58"/>
      <c r="C952" s="58"/>
      <c r="D952" s="12"/>
      <c r="E952" s="118"/>
      <c r="F952" s="58"/>
      <c r="G952" s="58"/>
      <c r="H952" s="12"/>
      <c r="I952" s="118"/>
      <c r="J952" s="58"/>
      <c r="K952" s="58"/>
      <c r="L952" s="12"/>
      <c r="M952" s="118"/>
      <c r="N952" s="181"/>
      <c r="O952" s="25"/>
      <c r="P952" s="8"/>
      <c r="Q952" s="181"/>
      <c r="Y952" s="12"/>
    </row>
    <row r="953" spans="1:25" x14ac:dyDescent="0.25">
      <c r="A953" s="82"/>
      <c r="B953" s="58"/>
      <c r="C953" s="58"/>
      <c r="D953" s="12"/>
      <c r="E953" s="118"/>
      <c r="F953" s="58"/>
      <c r="G953" s="58"/>
      <c r="H953" s="12"/>
      <c r="I953" s="118"/>
      <c r="J953" s="58"/>
      <c r="K953" s="58"/>
      <c r="L953" s="12"/>
      <c r="M953" s="118"/>
      <c r="N953" s="181"/>
      <c r="O953" s="25"/>
      <c r="P953" s="8"/>
      <c r="Q953" s="181"/>
      <c r="Y953" s="12"/>
    </row>
    <row r="954" spans="1:25" x14ac:dyDescent="0.25">
      <c r="A954" s="82"/>
      <c r="B954" s="58"/>
      <c r="C954" s="58"/>
      <c r="D954" s="12"/>
      <c r="E954" s="118"/>
      <c r="F954" s="58"/>
      <c r="G954" s="58"/>
      <c r="H954" s="12"/>
      <c r="I954" s="118"/>
      <c r="J954" s="58"/>
      <c r="K954" s="58"/>
      <c r="L954" s="12"/>
      <c r="M954" s="118"/>
      <c r="N954" s="181"/>
      <c r="O954" s="25"/>
      <c r="P954" s="8"/>
      <c r="Q954" s="181"/>
      <c r="Y954" s="12"/>
    </row>
    <row r="955" spans="1:25" x14ac:dyDescent="0.25">
      <c r="A955" s="82"/>
      <c r="B955" s="58"/>
      <c r="C955" s="58"/>
      <c r="D955" s="12"/>
      <c r="E955" s="118"/>
      <c r="F955" s="58"/>
      <c r="G955" s="58"/>
      <c r="H955" s="12"/>
      <c r="I955" s="118"/>
      <c r="J955" s="58"/>
      <c r="K955" s="58"/>
      <c r="L955" s="12"/>
      <c r="M955" s="118"/>
      <c r="N955" s="181"/>
      <c r="O955" s="25"/>
      <c r="P955" s="8"/>
      <c r="Q955" s="181"/>
      <c r="Y955" s="12"/>
    </row>
    <row r="956" spans="1:25" x14ac:dyDescent="0.25">
      <c r="A956" s="82"/>
      <c r="B956" s="58"/>
      <c r="C956" s="58"/>
      <c r="D956" s="12"/>
      <c r="E956" s="118"/>
      <c r="F956" s="58"/>
      <c r="G956" s="58"/>
      <c r="H956" s="12"/>
      <c r="I956" s="118"/>
      <c r="J956" s="58"/>
      <c r="K956" s="58"/>
      <c r="L956" s="12"/>
      <c r="M956" s="118"/>
      <c r="N956" s="181"/>
      <c r="O956" s="25"/>
      <c r="P956" s="8"/>
      <c r="Q956" s="181"/>
      <c r="Y956" s="12"/>
    </row>
    <row r="957" spans="1:25" x14ac:dyDescent="0.25">
      <c r="A957" s="82"/>
      <c r="B957" s="58"/>
      <c r="C957" s="58"/>
      <c r="D957" s="12"/>
      <c r="E957" s="118"/>
      <c r="F957" s="58"/>
      <c r="G957" s="58"/>
      <c r="H957" s="12"/>
      <c r="I957" s="118"/>
      <c r="J957" s="58"/>
      <c r="K957" s="58"/>
      <c r="L957" s="12"/>
      <c r="M957" s="118"/>
      <c r="N957" s="181"/>
      <c r="O957" s="25"/>
      <c r="P957" s="8"/>
      <c r="Q957" s="181"/>
      <c r="Y957" s="12"/>
    </row>
    <row r="958" spans="1:25" x14ac:dyDescent="0.25">
      <c r="A958" s="82"/>
      <c r="B958" s="58"/>
      <c r="C958" s="58"/>
      <c r="D958" s="12"/>
      <c r="E958" s="118"/>
      <c r="F958" s="58"/>
      <c r="G958" s="58"/>
      <c r="H958" s="12"/>
      <c r="I958" s="118"/>
      <c r="J958" s="58"/>
      <c r="K958" s="58"/>
      <c r="L958" s="12"/>
      <c r="M958" s="118"/>
      <c r="N958" s="181"/>
      <c r="O958" s="25"/>
      <c r="P958" s="8"/>
      <c r="Q958" s="181"/>
      <c r="Y958" s="12"/>
    </row>
    <row r="959" spans="1:25" x14ac:dyDescent="0.25">
      <c r="A959" s="82"/>
      <c r="B959" s="58"/>
      <c r="C959" s="58"/>
      <c r="D959" s="12"/>
      <c r="E959" s="118"/>
      <c r="F959" s="58"/>
      <c r="G959" s="58"/>
      <c r="H959" s="12"/>
      <c r="I959" s="118"/>
      <c r="J959" s="58"/>
      <c r="K959" s="58"/>
      <c r="L959" s="12"/>
      <c r="M959" s="118"/>
      <c r="N959" s="181"/>
      <c r="O959" s="25"/>
      <c r="P959" s="8"/>
      <c r="Q959" s="181"/>
      <c r="Y959" s="12"/>
    </row>
    <row r="960" spans="1:25" x14ac:dyDescent="0.25">
      <c r="A960" s="82"/>
      <c r="B960" s="58"/>
      <c r="C960" s="58"/>
      <c r="D960" s="12"/>
      <c r="E960" s="118"/>
      <c r="F960" s="58"/>
      <c r="G960" s="58"/>
      <c r="H960" s="12"/>
      <c r="I960" s="118"/>
      <c r="J960" s="58"/>
      <c r="K960" s="58"/>
      <c r="L960" s="12"/>
      <c r="M960" s="118"/>
      <c r="N960" s="181"/>
      <c r="O960" s="25"/>
      <c r="P960" s="8"/>
      <c r="Q960" s="181"/>
      <c r="Y960" s="12"/>
    </row>
    <row r="961" spans="1:25" x14ac:dyDescent="0.25">
      <c r="A961" s="82"/>
      <c r="B961" s="58"/>
      <c r="C961" s="58"/>
      <c r="D961" s="12"/>
      <c r="E961" s="118"/>
      <c r="F961" s="58"/>
      <c r="G961" s="58"/>
      <c r="H961" s="12"/>
      <c r="I961" s="118"/>
      <c r="J961" s="58"/>
      <c r="K961" s="58"/>
      <c r="L961" s="12"/>
      <c r="M961" s="118"/>
      <c r="N961" s="181"/>
      <c r="O961" s="25"/>
      <c r="P961" s="8"/>
      <c r="Q961" s="181"/>
      <c r="Y961" s="12"/>
    </row>
    <row r="962" spans="1:25" x14ac:dyDescent="0.25">
      <c r="A962" s="82"/>
      <c r="B962" s="58"/>
      <c r="C962" s="58"/>
      <c r="D962" s="12"/>
      <c r="E962" s="118"/>
      <c r="F962" s="58"/>
      <c r="G962" s="58"/>
      <c r="H962" s="12"/>
      <c r="I962" s="118"/>
      <c r="J962" s="58"/>
      <c r="K962" s="58"/>
      <c r="L962" s="12"/>
      <c r="M962" s="118"/>
      <c r="N962" s="181"/>
      <c r="O962" s="25"/>
      <c r="P962" s="8"/>
      <c r="Q962" s="181"/>
      <c r="Y962" s="12"/>
    </row>
    <row r="963" spans="1:25" x14ac:dyDescent="0.25">
      <c r="A963" s="82"/>
      <c r="B963" s="58"/>
      <c r="C963" s="58"/>
      <c r="D963" s="12"/>
      <c r="E963" s="118"/>
      <c r="F963" s="58"/>
      <c r="G963" s="58"/>
      <c r="H963" s="12"/>
      <c r="I963" s="118"/>
      <c r="J963" s="58"/>
      <c r="K963" s="58"/>
      <c r="L963" s="12"/>
      <c r="M963" s="118"/>
      <c r="N963" s="181"/>
      <c r="O963" s="25"/>
      <c r="P963" s="8"/>
      <c r="Q963" s="181"/>
      <c r="Y963" s="12"/>
    </row>
    <row r="964" spans="1:25" x14ac:dyDescent="0.25">
      <c r="A964" s="82"/>
      <c r="B964" s="58"/>
      <c r="C964" s="58"/>
      <c r="D964" s="12"/>
      <c r="E964" s="118"/>
      <c r="F964" s="58"/>
      <c r="G964" s="58"/>
      <c r="H964" s="12"/>
      <c r="I964" s="118"/>
      <c r="J964" s="58"/>
      <c r="K964" s="58"/>
      <c r="L964" s="12"/>
      <c r="M964" s="118"/>
      <c r="N964" s="181"/>
      <c r="O964" s="25"/>
      <c r="P964" s="8"/>
      <c r="Q964" s="181"/>
      <c r="Y964" s="12"/>
    </row>
    <row r="965" spans="1:25" x14ac:dyDescent="0.25">
      <c r="A965" s="82"/>
      <c r="B965" s="58"/>
      <c r="C965" s="58"/>
      <c r="D965" s="12"/>
      <c r="E965" s="118"/>
      <c r="F965" s="58"/>
      <c r="G965" s="58"/>
      <c r="H965" s="12"/>
      <c r="I965" s="118"/>
      <c r="J965" s="58"/>
      <c r="K965" s="58"/>
      <c r="L965" s="12"/>
      <c r="M965" s="118"/>
      <c r="N965" s="181"/>
      <c r="O965" s="25"/>
      <c r="P965" s="8"/>
      <c r="Q965" s="181"/>
      <c r="Y965" s="12"/>
    </row>
    <row r="966" spans="1:25" x14ac:dyDescent="0.25">
      <c r="A966" s="82"/>
      <c r="B966" s="58"/>
      <c r="C966" s="58"/>
      <c r="D966" s="12"/>
      <c r="E966" s="118"/>
      <c r="F966" s="58"/>
      <c r="G966" s="58"/>
      <c r="H966" s="12"/>
      <c r="I966" s="118"/>
      <c r="J966" s="58"/>
      <c r="K966" s="58"/>
      <c r="L966" s="12"/>
      <c r="M966" s="118"/>
      <c r="N966" s="181"/>
      <c r="O966" s="25"/>
      <c r="P966" s="8"/>
      <c r="Q966" s="181"/>
      <c r="Y966" s="12"/>
    </row>
    <row r="967" spans="1:25" x14ac:dyDescent="0.25">
      <c r="A967" s="82"/>
      <c r="B967" s="58"/>
      <c r="C967" s="58"/>
      <c r="D967" s="12"/>
      <c r="E967" s="118"/>
      <c r="F967" s="58"/>
      <c r="G967" s="58"/>
      <c r="H967" s="12"/>
      <c r="I967" s="118"/>
      <c r="J967" s="58"/>
      <c r="K967" s="58"/>
      <c r="L967" s="12"/>
      <c r="M967" s="118"/>
      <c r="N967" s="181"/>
      <c r="O967" s="25"/>
      <c r="P967" s="8"/>
      <c r="Q967" s="181"/>
      <c r="Y967" s="12"/>
    </row>
    <row r="968" spans="1:25" x14ac:dyDescent="0.25">
      <c r="A968" s="82"/>
      <c r="B968" s="58"/>
      <c r="C968" s="58"/>
      <c r="D968" s="12"/>
      <c r="E968" s="118"/>
      <c r="F968" s="58"/>
      <c r="G968" s="58"/>
      <c r="H968" s="12"/>
      <c r="I968" s="118"/>
      <c r="J968" s="58"/>
      <c r="K968" s="58"/>
      <c r="L968" s="12"/>
      <c r="M968" s="118"/>
      <c r="N968" s="181"/>
      <c r="O968" s="25"/>
      <c r="P968" s="8"/>
      <c r="Q968" s="181"/>
      <c r="Y968" s="12"/>
    </row>
    <row r="969" spans="1:25" x14ac:dyDescent="0.25">
      <c r="A969" s="82"/>
      <c r="B969" s="58"/>
      <c r="C969" s="58"/>
      <c r="D969" s="12"/>
      <c r="E969" s="118"/>
      <c r="F969" s="58"/>
      <c r="G969" s="58"/>
      <c r="H969" s="12"/>
      <c r="I969" s="118"/>
      <c r="J969" s="58"/>
      <c r="K969" s="58"/>
      <c r="L969" s="12"/>
      <c r="M969" s="118"/>
      <c r="N969" s="181"/>
      <c r="O969" s="25"/>
      <c r="P969" s="8"/>
      <c r="Q969" s="181"/>
      <c r="Y969" s="12"/>
    </row>
    <row r="970" spans="1:25" x14ac:dyDescent="0.25">
      <c r="A970" s="82"/>
      <c r="B970" s="58"/>
      <c r="C970" s="58"/>
      <c r="D970" s="12"/>
      <c r="E970" s="118"/>
      <c r="F970" s="58"/>
      <c r="G970" s="58"/>
      <c r="H970" s="12"/>
      <c r="I970" s="118"/>
      <c r="J970" s="58"/>
      <c r="K970" s="58"/>
      <c r="L970" s="12"/>
      <c r="M970" s="118"/>
      <c r="N970" s="181"/>
      <c r="O970" s="25"/>
      <c r="P970" s="8"/>
      <c r="Q970" s="181"/>
      <c r="Y970" s="12"/>
    </row>
    <row r="971" spans="1:25" x14ac:dyDescent="0.25">
      <c r="A971" s="82"/>
      <c r="B971" s="58"/>
      <c r="C971" s="58"/>
      <c r="D971" s="12"/>
      <c r="E971" s="118"/>
      <c r="F971" s="58"/>
      <c r="G971" s="58"/>
      <c r="H971" s="12"/>
      <c r="I971" s="118"/>
      <c r="J971" s="58"/>
      <c r="K971" s="58"/>
      <c r="L971" s="12"/>
      <c r="M971" s="118"/>
      <c r="N971" s="181"/>
      <c r="O971" s="25"/>
      <c r="P971" s="8"/>
      <c r="Q971" s="181"/>
      <c r="Y971" s="12"/>
    </row>
    <row r="972" spans="1:25" x14ac:dyDescent="0.25">
      <c r="A972" s="82"/>
      <c r="B972" s="58"/>
      <c r="C972" s="58"/>
      <c r="D972" s="12"/>
      <c r="E972" s="118"/>
      <c r="F972" s="58"/>
      <c r="G972" s="58"/>
      <c r="H972" s="12"/>
      <c r="I972" s="118"/>
      <c r="J972" s="58"/>
      <c r="K972" s="58"/>
      <c r="L972" s="12"/>
      <c r="M972" s="118"/>
      <c r="N972" s="181"/>
      <c r="O972" s="25"/>
      <c r="P972" s="8"/>
      <c r="Q972" s="181"/>
      <c r="Y972" s="12"/>
    </row>
    <row r="973" spans="1:25" x14ac:dyDescent="0.25">
      <c r="A973" s="82"/>
      <c r="B973" s="58"/>
      <c r="C973" s="58"/>
      <c r="D973" s="12"/>
      <c r="E973" s="118"/>
      <c r="F973" s="58"/>
      <c r="G973" s="58"/>
      <c r="H973" s="12"/>
      <c r="I973" s="118"/>
      <c r="J973" s="58"/>
      <c r="K973" s="58"/>
      <c r="L973" s="12"/>
      <c r="M973" s="118"/>
      <c r="N973" s="181"/>
      <c r="O973" s="25"/>
      <c r="P973" s="8"/>
      <c r="Q973" s="181"/>
      <c r="Y973" s="12"/>
    </row>
    <row r="974" spans="1:25" x14ac:dyDescent="0.25">
      <c r="A974" s="82"/>
      <c r="B974" s="58"/>
      <c r="C974" s="58"/>
      <c r="D974" s="12"/>
      <c r="E974" s="118"/>
      <c r="F974" s="58"/>
      <c r="G974" s="58"/>
      <c r="H974" s="12"/>
      <c r="I974" s="118"/>
      <c r="J974" s="58"/>
      <c r="K974" s="58"/>
      <c r="L974" s="12"/>
      <c r="M974" s="118"/>
      <c r="N974" s="181"/>
      <c r="O974" s="25"/>
      <c r="P974" s="8"/>
      <c r="Q974" s="181"/>
      <c r="Y974" s="12"/>
    </row>
    <row r="975" spans="1:25" x14ac:dyDescent="0.25">
      <c r="A975" s="82"/>
      <c r="B975" s="58"/>
      <c r="C975" s="58"/>
      <c r="D975" s="12"/>
      <c r="E975" s="118"/>
      <c r="F975" s="58"/>
      <c r="G975" s="58"/>
      <c r="H975" s="12"/>
      <c r="I975" s="118"/>
      <c r="J975" s="58"/>
      <c r="K975" s="58"/>
      <c r="L975" s="12"/>
      <c r="M975" s="118"/>
      <c r="N975" s="181"/>
      <c r="O975" s="25"/>
      <c r="P975" s="8"/>
      <c r="Q975" s="181"/>
      <c r="Y975" s="12"/>
    </row>
    <row r="976" spans="1:25" x14ac:dyDescent="0.25">
      <c r="A976" s="82"/>
      <c r="B976" s="58"/>
      <c r="C976" s="58"/>
      <c r="D976" s="12"/>
      <c r="E976" s="118"/>
      <c r="F976" s="58"/>
      <c r="G976" s="58"/>
      <c r="H976" s="12"/>
      <c r="I976" s="118"/>
      <c r="J976" s="58"/>
      <c r="K976" s="58"/>
      <c r="L976" s="12"/>
      <c r="M976" s="118"/>
      <c r="N976" s="181"/>
      <c r="O976" s="25"/>
      <c r="P976" s="8"/>
      <c r="Q976" s="181"/>
      <c r="Y976" s="12"/>
    </row>
    <row r="977" spans="1:25" x14ac:dyDescent="0.25">
      <c r="A977" s="82"/>
      <c r="B977" s="58"/>
      <c r="C977" s="58"/>
      <c r="D977" s="12"/>
      <c r="E977" s="118"/>
      <c r="F977" s="58"/>
      <c r="G977" s="58"/>
      <c r="H977" s="12"/>
      <c r="I977" s="118"/>
      <c r="J977" s="58"/>
      <c r="K977" s="58"/>
      <c r="L977" s="12"/>
      <c r="M977" s="118"/>
      <c r="N977" s="181"/>
      <c r="O977" s="25"/>
      <c r="P977" s="8"/>
      <c r="Q977" s="181"/>
      <c r="Y977" s="12"/>
    </row>
    <row r="978" spans="1:25" x14ac:dyDescent="0.25">
      <c r="A978" s="82"/>
      <c r="B978" s="58"/>
      <c r="C978" s="58"/>
      <c r="D978" s="12"/>
      <c r="E978" s="118"/>
      <c r="F978" s="58"/>
      <c r="G978" s="58"/>
      <c r="H978" s="12"/>
      <c r="I978" s="118"/>
      <c r="J978" s="58"/>
      <c r="K978" s="58"/>
      <c r="L978" s="12"/>
      <c r="M978" s="118"/>
      <c r="N978" s="181"/>
      <c r="O978" s="25"/>
      <c r="P978" s="8"/>
      <c r="Q978" s="181"/>
      <c r="Y978" s="12"/>
    </row>
    <row r="979" spans="1:25" x14ac:dyDescent="0.25">
      <c r="A979" s="82"/>
      <c r="B979" s="58"/>
      <c r="C979" s="58"/>
      <c r="D979" s="12"/>
      <c r="E979" s="118"/>
      <c r="F979" s="58"/>
      <c r="G979" s="58"/>
      <c r="H979" s="12"/>
      <c r="I979" s="118"/>
      <c r="J979" s="58"/>
      <c r="K979" s="58"/>
      <c r="L979" s="12"/>
      <c r="M979" s="118"/>
      <c r="N979" s="181"/>
      <c r="O979" s="25"/>
      <c r="P979" s="8"/>
      <c r="Q979" s="181"/>
      <c r="Y979" s="12"/>
    </row>
    <row r="980" spans="1:25" x14ac:dyDescent="0.25">
      <c r="A980" s="82"/>
      <c r="B980" s="58"/>
      <c r="C980" s="58"/>
      <c r="D980" s="12"/>
      <c r="E980" s="118"/>
      <c r="F980" s="58"/>
      <c r="G980" s="58"/>
      <c r="H980" s="12"/>
      <c r="I980" s="118"/>
      <c r="J980" s="58"/>
      <c r="K980" s="58"/>
      <c r="L980" s="12"/>
      <c r="M980" s="118"/>
      <c r="N980" s="181"/>
      <c r="O980" s="25"/>
      <c r="P980" s="8"/>
      <c r="Q980" s="181"/>
      <c r="Y980" s="12"/>
    </row>
    <row r="981" spans="1:25" x14ac:dyDescent="0.25">
      <c r="A981" s="82"/>
      <c r="B981" s="58"/>
      <c r="C981" s="58"/>
      <c r="D981" s="12"/>
      <c r="E981" s="118"/>
      <c r="F981" s="58"/>
      <c r="G981" s="58"/>
      <c r="H981" s="12"/>
      <c r="I981" s="118"/>
      <c r="J981" s="58"/>
      <c r="K981" s="58"/>
      <c r="L981" s="12"/>
      <c r="M981" s="118"/>
      <c r="N981" s="181"/>
      <c r="O981" s="25"/>
      <c r="P981" s="8"/>
      <c r="Q981" s="181"/>
      <c r="Y981" s="12"/>
    </row>
    <row r="982" spans="1:25" x14ac:dyDescent="0.25">
      <c r="A982" s="82"/>
      <c r="B982" s="58"/>
      <c r="C982" s="58"/>
      <c r="D982" s="12"/>
      <c r="E982" s="118"/>
      <c r="F982" s="58"/>
      <c r="G982" s="58"/>
      <c r="H982" s="12"/>
      <c r="I982" s="118"/>
      <c r="J982" s="58"/>
      <c r="K982" s="58"/>
      <c r="L982" s="12"/>
      <c r="M982" s="118"/>
      <c r="N982" s="181"/>
      <c r="O982" s="25"/>
      <c r="P982" s="8"/>
      <c r="Q982" s="181"/>
      <c r="Y982" s="12"/>
    </row>
    <row r="983" spans="1:25" x14ac:dyDescent="0.25">
      <c r="A983" s="82"/>
      <c r="B983" s="58"/>
      <c r="C983" s="58"/>
      <c r="D983" s="12"/>
      <c r="E983" s="118"/>
      <c r="F983" s="58"/>
      <c r="G983" s="58"/>
      <c r="H983" s="12"/>
      <c r="I983" s="118"/>
      <c r="J983" s="58"/>
      <c r="K983" s="58"/>
      <c r="L983" s="12"/>
      <c r="M983" s="118"/>
      <c r="N983" s="181"/>
      <c r="O983" s="25"/>
      <c r="P983" s="8"/>
      <c r="Q983" s="181"/>
      <c r="Y983" s="12"/>
    </row>
    <row r="984" spans="1:25" x14ac:dyDescent="0.25">
      <c r="A984" s="82"/>
      <c r="B984" s="58"/>
      <c r="C984" s="58"/>
      <c r="D984" s="12"/>
      <c r="E984" s="118"/>
      <c r="F984" s="58"/>
      <c r="G984" s="58"/>
      <c r="H984" s="12"/>
      <c r="I984" s="118"/>
      <c r="J984" s="58"/>
      <c r="K984" s="58"/>
      <c r="L984" s="12"/>
      <c r="M984" s="118"/>
      <c r="N984" s="181"/>
      <c r="O984" s="25"/>
      <c r="P984" s="8"/>
      <c r="Q984" s="181"/>
      <c r="Y984" s="12"/>
    </row>
    <row r="985" spans="1:25" x14ac:dyDescent="0.25">
      <c r="A985" s="82"/>
      <c r="B985" s="58"/>
      <c r="C985" s="58"/>
      <c r="D985" s="12"/>
      <c r="E985" s="118"/>
      <c r="F985" s="58"/>
      <c r="G985" s="58"/>
      <c r="H985" s="12"/>
      <c r="I985" s="118"/>
      <c r="J985" s="58"/>
      <c r="K985" s="58"/>
      <c r="L985" s="12"/>
      <c r="M985" s="118"/>
      <c r="N985" s="181"/>
      <c r="O985" s="25"/>
      <c r="P985" s="8"/>
      <c r="Q985" s="181"/>
      <c r="Y985" s="12"/>
    </row>
    <row r="986" spans="1:25" x14ac:dyDescent="0.25">
      <c r="A986" s="82"/>
      <c r="B986" s="58"/>
      <c r="C986" s="58"/>
      <c r="D986" s="12"/>
      <c r="E986" s="118"/>
      <c r="F986" s="58"/>
      <c r="G986" s="58"/>
      <c r="H986" s="12"/>
      <c r="I986" s="118"/>
      <c r="J986" s="58"/>
      <c r="K986" s="58"/>
      <c r="L986" s="12"/>
      <c r="M986" s="118"/>
      <c r="N986" s="181"/>
      <c r="O986" s="25"/>
      <c r="P986" s="8"/>
      <c r="Q986" s="181"/>
      <c r="Y986" s="12"/>
    </row>
    <row r="987" spans="1:25" x14ac:dyDescent="0.25">
      <c r="A987" s="82"/>
      <c r="B987" s="58"/>
      <c r="C987" s="58"/>
      <c r="D987" s="12"/>
      <c r="E987" s="118"/>
      <c r="F987" s="58"/>
      <c r="G987" s="58"/>
      <c r="H987" s="12"/>
      <c r="I987" s="118"/>
      <c r="J987" s="58"/>
      <c r="K987" s="58"/>
      <c r="L987" s="12"/>
      <c r="M987" s="118"/>
      <c r="N987" s="181"/>
      <c r="O987" s="25"/>
      <c r="P987" s="8"/>
      <c r="Q987" s="181"/>
      <c r="Y987" s="12"/>
    </row>
    <row r="988" spans="1:25" x14ac:dyDescent="0.25">
      <c r="A988" s="82"/>
      <c r="B988" s="58"/>
      <c r="C988" s="58"/>
      <c r="D988" s="12"/>
      <c r="E988" s="118"/>
      <c r="F988" s="58"/>
      <c r="G988" s="58"/>
      <c r="H988" s="12"/>
      <c r="I988" s="118"/>
      <c r="J988" s="58"/>
      <c r="K988" s="58"/>
      <c r="L988" s="12"/>
      <c r="M988" s="118"/>
      <c r="N988" s="181"/>
      <c r="O988" s="25"/>
      <c r="P988" s="8"/>
      <c r="Q988" s="181"/>
      <c r="Y988" s="12"/>
    </row>
    <row r="989" spans="1:25" x14ac:dyDescent="0.25">
      <c r="A989" s="82"/>
      <c r="B989" s="58"/>
      <c r="C989" s="58"/>
      <c r="D989" s="12"/>
      <c r="E989" s="118"/>
      <c r="F989" s="58"/>
      <c r="G989" s="58"/>
      <c r="H989" s="12"/>
      <c r="I989" s="118"/>
      <c r="J989" s="58"/>
      <c r="K989" s="58"/>
      <c r="L989" s="12"/>
      <c r="M989" s="118"/>
      <c r="N989" s="181"/>
      <c r="O989" s="25"/>
      <c r="P989" s="8"/>
      <c r="Q989" s="181"/>
      <c r="Y989" s="12"/>
    </row>
    <row r="990" spans="1:25" x14ac:dyDescent="0.25">
      <c r="A990" s="82"/>
      <c r="B990" s="58"/>
      <c r="C990" s="58"/>
      <c r="D990" s="12"/>
      <c r="E990" s="118"/>
      <c r="F990" s="58"/>
      <c r="G990" s="58"/>
      <c r="H990" s="12"/>
      <c r="I990" s="118"/>
      <c r="J990" s="58"/>
      <c r="K990" s="58"/>
      <c r="L990" s="12"/>
      <c r="M990" s="118"/>
      <c r="N990" s="181"/>
      <c r="O990" s="25"/>
      <c r="P990" s="8"/>
      <c r="Q990" s="181"/>
      <c r="Y990" s="12"/>
    </row>
    <row r="991" spans="1:25" x14ac:dyDescent="0.25">
      <c r="A991" s="82"/>
      <c r="B991" s="58"/>
      <c r="C991" s="58"/>
      <c r="D991" s="12"/>
      <c r="E991" s="118"/>
      <c r="F991" s="58"/>
      <c r="G991" s="58"/>
      <c r="H991" s="12"/>
      <c r="I991" s="118"/>
      <c r="J991" s="58"/>
      <c r="K991" s="58"/>
      <c r="L991" s="12"/>
      <c r="M991" s="118"/>
      <c r="N991" s="181"/>
      <c r="O991" s="25"/>
      <c r="P991" s="8"/>
      <c r="Q991" s="181"/>
      <c r="Y991" s="12"/>
    </row>
    <row r="992" spans="1:25" x14ac:dyDescent="0.25">
      <c r="A992" s="82"/>
      <c r="B992" s="58"/>
      <c r="C992" s="58"/>
      <c r="D992" s="12"/>
      <c r="E992" s="118"/>
      <c r="F992" s="58"/>
      <c r="G992" s="58"/>
      <c r="H992" s="12"/>
      <c r="I992" s="118"/>
      <c r="J992" s="58"/>
      <c r="K992" s="58"/>
      <c r="L992" s="12"/>
      <c r="M992" s="118"/>
      <c r="N992" s="181"/>
      <c r="O992" s="25"/>
      <c r="P992" s="8"/>
      <c r="Q992" s="181"/>
      <c r="Y992" s="12"/>
    </row>
    <row r="993" spans="1:25" x14ac:dyDescent="0.25">
      <c r="A993" s="82"/>
      <c r="B993" s="58"/>
      <c r="C993" s="58"/>
      <c r="D993" s="12"/>
      <c r="E993" s="118"/>
      <c r="F993" s="58"/>
      <c r="G993" s="58"/>
      <c r="H993" s="12"/>
      <c r="I993" s="118"/>
      <c r="J993" s="58"/>
      <c r="K993" s="58"/>
      <c r="L993" s="12"/>
      <c r="M993" s="118"/>
      <c r="N993" s="181"/>
      <c r="O993" s="25"/>
      <c r="P993" s="8"/>
      <c r="Q993" s="181"/>
      <c r="Y993" s="12"/>
    </row>
    <row r="994" spans="1:25" x14ac:dyDescent="0.25">
      <c r="A994" s="82"/>
      <c r="B994" s="58"/>
      <c r="C994" s="58"/>
      <c r="D994" s="12"/>
      <c r="E994" s="118"/>
      <c r="F994" s="58"/>
      <c r="G994" s="58"/>
      <c r="H994" s="12"/>
      <c r="I994" s="118"/>
      <c r="J994" s="58"/>
      <c r="K994" s="58"/>
      <c r="L994" s="12"/>
      <c r="M994" s="118"/>
      <c r="N994" s="181"/>
      <c r="O994" s="25"/>
      <c r="P994" s="8"/>
      <c r="Q994" s="181"/>
      <c r="Y994" s="12"/>
    </row>
    <row r="995" spans="1:25" x14ac:dyDescent="0.25">
      <c r="A995" s="82"/>
      <c r="B995" s="58"/>
      <c r="C995" s="58"/>
      <c r="D995" s="12"/>
      <c r="E995" s="118"/>
      <c r="F995" s="58"/>
      <c r="G995" s="58"/>
      <c r="H995" s="12"/>
      <c r="I995" s="118"/>
      <c r="J995" s="58"/>
      <c r="K995" s="58"/>
      <c r="L995" s="12"/>
      <c r="M995" s="118"/>
      <c r="N995" s="181"/>
      <c r="O995" s="25"/>
      <c r="P995" s="8"/>
      <c r="Q995" s="181"/>
      <c r="Y995" s="12"/>
    </row>
    <row r="996" spans="1:25" x14ac:dyDescent="0.25">
      <c r="A996" s="82"/>
      <c r="B996" s="58"/>
      <c r="C996" s="58"/>
      <c r="D996" s="12"/>
      <c r="E996" s="118"/>
      <c r="F996" s="58"/>
      <c r="G996" s="58"/>
      <c r="H996" s="12"/>
      <c r="I996" s="118"/>
      <c r="J996" s="58"/>
      <c r="K996" s="58"/>
      <c r="L996" s="12"/>
      <c r="M996" s="118"/>
      <c r="N996" s="181"/>
      <c r="O996" s="25"/>
      <c r="P996" s="8"/>
      <c r="Q996" s="181"/>
      <c r="Y996" s="12"/>
    </row>
    <row r="997" spans="1:25" x14ac:dyDescent="0.25">
      <c r="A997" s="82"/>
      <c r="B997" s="58"/>
      <c r="C997" s="58"/>
      <c r="D997" s="12"/>
      <c r="E997" s="118"/>
      <c r="F997" s="58"/>
      <c r="G997" s="58"/>
      <c r="H997" s="12"/>
      <c r="I997" s="118"/>
      <c r="J997" s="58"/>
      <c r="K997" s="58"/>
      <c r="L997" s="12"/>
      <c r="M997" s="118"/>
      <c r="N997" s="181"/>
      <c r="O997" s="25"/>
      <c r="P997" s="8"/>
      <c r="Q997" s="181"/>
      <c r="Y997" s="12"/>
    </row>
    <row r="998" spans="1:25" x14ac:dyDescent="0.25">
      <c r="A998" s="82"/>
      <c r="B998" s="58"/>
      <c r="C998" s="58"/>
      <c r="D998" s="12"/>
      <c r="E998" s="118"/>
      <c r="F998" s="58"/>
      <c r="G998" s="58"/>
      <c r="H998" s="12"/>
      <c r="I998" s="118"/>
      <c r="J998" s="58"/>
      <c r="K998" s="58"/>
      <c r="L998" s="12"/>
      <c r="M998" s="118"/>
      <c r="N998" s="181"/>
      <c r="O998" s="25"/>
      <c r="P998" s="8"/>
      <c r="Q998" s="181"/>
      <c r="Y998" s="12"/>
    </row>
    <row r="999" spans="1:25" x14ac:dyDescent="0.25">
      <c r="A999" s="82"/>
      <c r="B999" s="58"/>
      <c r="C999" s="58"/>
      <c r="D999" s="12"/>
      <c r="E999" s="118"/>
      <c r="F999" s="58"/>
      <c r="G999" s="58"/>
      <c r="H999" s="12"/>
      <c r="I999" s="118"/>
      <c r="J999" s="58"/>
      <c r="K999" s="58"/>
      <c r="L999" s="12"/>
      <c r="M999" s="118"/>
      <c r="N999" s="181"/>
      <c r="O999" s="25"/>
      <c r="P999" s="8"/>
      <c r="Q999" s="181"/>
      <c r="Y999" s="12"/>
    </row>
    <row r="1000" spans="1:25" x14ac:dyDescent="0.25">
      <c r="A1000" s="82"/>
      <c r="B1000" s="58"/>
      <c r="C1000" s="58"/>
      <c r="D1000" s="12"/>
      <c r="E1000" s="118"/>
      <c r="F1000" s="58"/>
      <c r="G1000" s="58"/>
      <c r="H1000" s="12"/>
      <c r="I1000" s="118"/>
      <c r="J1000" s="58"/>
      <c r="K1000" s="58"/>
      <c r="L1000" s="12"/>
      <c r="M1000" s="118"/>
      <c r="N1000" s="181"/>
      <c r="O1000" s="25"/>
      <c r="P1000" s="8"/>
      <c r="Q1000" s="181"/>
      <c r="Y1000" s="12"/>
    </row>
    <row r="1001" spans="1:25" x14ac:dyDescent="0.25">
      <c r="A1001" s="82"/>
      <c r="B1001" s="58"/>
      <c r="C1001" s="58"/>
      <c r="D1001" s="12"/>
      <c r="E1001" s="118"/>
      <c r="F1001" s="58"/>
      <c r="G1001" s="58"/>
      <c r="H1001" s="12"/>
      <c r="I1001" s="118"/>
      <c r="J1001" s="58"/>
      <c r="K1001" s="58"/>
      <c r="L1001" s="12"/>
      <c r="M1001" s="118"/>
      <c r="N1001" s="181"/>
      <c r="O1001" s="25"/>
      <c r="P1001" s="8"/>
      <c r="Q1001" s="181"/>
      <c r="Y1001" s="12"/>
    </row>
    <row r="1002" spans="1:25" x14ac:dyDescent="0.25">
      <c r="A1002" s="82"/>
      <c r="B1002" s="58"/>
      <c r="C1002" s="58"/>
      <c r="D1002" s="12"/>
      <c r="E1002" s="118"/>
      <c r="F1002" s="58"/>
      <c r="G1002" s="58"/>
      <c r="H1002" s="12"/>
      <c r="I1002" s="118"/>
      <c r="J1002" s="58"/>
      <c r="K1002" s="58"/>
      <c r="L1002" s="12"/>
      <c r="M1002" s="118"/>
      <c r="N1002" s="181"/>
      <c r="O1002" s="25"/>
      <c r="P1002" s="8"/>
      <c r="Q1002" s="181"/>
      <c r="Y1002" s="12"/>
    </row>
    <row r="1003" spans="1:25" x14ac:dyDescent="0.25">
      <c r="A1003" s="82"/>
      <c r="B1003" s="58"/>
      <c r="C1003" s="58"/>
      <c r="D1003" s="12"/>
      <c r="E1003" s="118"/>
      <c r="F1003" s="58"/>
      <c r="G1003" s="58"/>
      <c r="H1003" s="12"/>
      <c r="I1003" s="118"/>
      <c r="J1003" s="58"/>
      <c r="K1003" s="58"/>
      <c r="L1003" s="12"/>
      <c r="M1003" s="118"/>
      <c r="N1003" s="181"/>
      <c r="O1003" s="25"/>
      <c r="P1003" s="8"/>
      <c r="Q1003" s="181"/>
      <c r="Y1003" s="12"/>
    </row>
    <row r="1004" spans="1:25" x14ac:dyDescent="0.25">
      <c r="A1004" s="82"/>
      <c r="B1004" s="58"/>
      <c r="C1004" s="58"/>
      <c r="D1004" s="12"/>
      <c r="E1004" s="118"/>
      <c r="F1004" s="58"/>
      <c r="G1004" s="58"/>
      <c r="H1004" s="12"/>
      <c r="I1004" s="118"/>
      <c r="J1004" s="58"/>
      <c r="K1004" s="58"/>
      <c r="L1004" s="12"/>
      <c r="M1004" s="118"/>
      <c r="N1004" s="181"/>
      <c r="O1004" s="25"/>
      <c r="P1004" s="8"/>
      <c r="Q1004" s="181"/>
      <c r="Y1004" s="12"/>
    </row>
    <row r="1005" spans="1:25" x14ac:dyDescent="0.25">
      <c r="A1005" s="82"/>
      <c r="B1005" s="58"/>
      <c r="C1005" s="58"/>
      <c r="D1005" s="12"/>
      <c r="E1005" s="118"/>
      <c r="F1005" s="58"/>
      <c r="G1005" s="58"/>
      <c r="H1005" s="12"/>
      <c r="I1005" s="118"/>
      <c r="J1005" s="58"/>
      <c r="K1005" s="58"/>
      <c r="L1005" s="12"/>
      <c r="M1005" s="118"/>
      <c r="N1005" s="181"/>
      <c r="O1005" s="25"/>
      <c r="P1005" s="8"/>
      <c r="Q1005" s="181"/>
      <c r="Y1005" s="12"/>
    </row>
    <row r="1006" spans="1:25" x14ac:dyDescent="0.25">
      <c r="A1006" s="82"/>
      <c r="B1006" s="58"/>
      <c r="C1006" s="58"/>
      <c r="D1006" s="12"/>
      <c r="E1006" s="118"/>
      <c r="F1006" s="58"/>
      <c r="G1006" s="58"/>
      <c r="H1006" s="12"/>
      <c r="I1006" s="118"/>
      <c r="J1006" s="58"/>
      <c r="K1006" s="58"/>
      <c r="L1006" s="12"/>
      <c r="M1006" s="118"/>
      <c r="N1006" s="181"/>
      <c r="O1006" s="25"/>
      <c r="P1006" s="8"/>
      <c r="Q1006" s="181"/>
      <c r="Y1006" s="12"/>
    </row>
    <row r="1007" spans="1:25" x14ac:dyDescent="0.25">
      <c r="A1007" s="82"/>
      <c r="B1007" s="58"/>
      <c r="C1007" s="58"/>
      <c r="D1007" s="12"/>
      <c r="E1007" s="118"/>
      <c r="F1007" s="58"/>
      <c r="G1007" s="58"/>
      <c r="H1007" s="12"/>
      <c r="I1007" s="118"/>
      <c r="J1007" s="58"/>
      <c r="K1007" s="58"/>
      <c r="L1007" s="12"/>
      <c r="M1007" s="118"/>
      <c r="N1007" s="181"/>
      <c r="O1007" s="25"/>
      <c r="P1007" s="8"/>
      <c r="Q1007" s="181"/>
      <c r="Y1007" s="12"/>
    </row>
    <row r="1008" spans="1:25" x14ac:dyDescent="0.25">
      <c r="A1008" s="82"/>
      <c r="B1008" s="58"/>
      <c r="C1008" s="58"/>
      <c r="D1008" s="12"/>
      <c r="E1008" s="118"/>
      <c r="F1008" s="58"/>
      <c r="G1008" s="58"/>
      <c r="H1008" s="12"/>
      <c r="I1008" s="118"/>
      <c r="J1008" s="58"/>
      <c r="K1008" s="58"/>
      <c r="L1008" s="12"/>
      <c r="M1008" s="118"/>
      <c r="N1008" s="181"/>
      <c r="O1008" s="25"/>
      <c r="P1008" s="8"/>
      <c r="Q1008" s="181"/>
      <c r="Y1008" s="12"/>
    </row>
    <row r="1009" spans="1:25" x14ac:dyDescent="0.25">
      <c r="A1009" s="82"/>
      <c r="B1009" s="58"/>
      <c r="C1009" s="58"/>
      <c r="D1009" s="12"/>
      <c r="E1009" s="118"/>
      <c r="F1009" s="58"/>
      <c r="G1009" s="58"/>
      <c r="H1009" s="12"/>
      <c r="I1009" s="118"/>
      <c r="J1009" s="58"/>
      <c r="K1009" s="58"/>
      <c r="L1009" s="12"/>
      <c r="M1009" s="118"/>
      <c r="N1009" s="181"/>
      <c r="O1009" s="25"/>
      <c r="P1009" s="8"/>
      <c r="Q1009" s="181"/>
      <c r="Y1009" s="12"/>
    </row>
    <row r="1010" spans="1:25" x14ac:dyDescent="0.25">
      <c r="A1010" s="82"/>
      <c r="B1010" s="58"/>
      <c r="C1010" s="58"/>
      <c r="D1010" s="12"/>
      <c r="E1010" s="118"/>
      <c r="F1010" s="58"/>
      <c r="G1010" s="58"/>
      <c r="H1010" s="12"/>
      <c r="I1010" s="118"/>
      <c r="J1010" s="58"/>
      <c r="K1010" s="58"/>
      <c r="L1010" s="12"/>
      <c r="M1010" s="118"/>
      <c r="N1010" s="181"/>
      <c r="O1010" s="25"/>
      <c r="P1010" s="8"/>
      <c r="Q1010" s="181"/>
      <c r="Y1010" s="12"/>
    </row>
    <row r="1011" spans="1:25" x14ac:dyDescent="0.25">
      <c r="A1011" s="82"/>
      <c r="B1011" s="58"/>
      <c r="C1011" s="58"/>
      <c r="D1011" s="12"/>
      <c r="E1011" s="118"/>
      <c r="F1011" s="58"/>
      <c r="G1011" s="58"/>
      <c r="H1011" s="12"/>
      <c r="I1011" s="118"/>
      <c r="J1011" s="58"/>
      <c r="K1011" s="58"/>
      <c r="L1011" s="12"/>
      <c r="M1011" s="118"/>
      <c r="N1011" s="181"/>
      <c r="O1011" s="25"/>
      <c r="P1011" s="8"/>
      <c r="Q1011" s="181"/>
      <c r="Y1011" s="12"/>
    </row>
    <row r="1012" spans="1:25" x14ac:dyDescent="0.25">
      <c r="A1012" s="82"/>
      <c r="B1012" s="58"/>
      <c r="C1012" s="58"/>
      <c r="D1012" s="12"/>
      <c r="E1012" s="118"/>
      <c r="F1012" s="58"/>
      <c r="G1012" s="58"/>
      <c r="H1012" s="12"/>
      <c r="I1012" s="118"/>
      <c r="J1012" s="58"/>
      <c r="K1012" s="58"/>
      <c r="L1012" s="12"/>
      <c r="M1012" s="118"/>
      <c r="N1012" s="181"/>
      <c r="O1012" s="25"/>
      <c r="P1012" s="8"/>
      <c r="Q1012" s="181"/>
      <c r="Y1012" s="12"/>
    </row>
    <row r="1013" spans="1:25" x14ac:dyDescent="0.25">
      <c r="A1013" s="82"/>
      <c r="B1013" s="58"/>
      <c r="C1013" s="58"/>
      <c r="D1013" s="12"/>
      <c r="E1013" s="118"/>
      <c r="F1013" s="58"/>
      <c r="G1013" s="58"/>
      <c r="H1013" s="12"/>
      <c r="I1013" s="118"/>
      <c r="J1013" s="58"/>
      <c r="K1013" s="58"/>
      <c r="L1013" s="12"/>
      <c r="M1013" s="118"/>
      <c r="N1013" s="181"/>
      <c r="O1013" s="25"/>
      <c r="P1013" s="8"/>
      <c r="Q1013" s="181"/>
      <c r="Y1013" s="12"/>
    </row>
    <row r="1014" spans="1:25" x14ac:dyDescent="0.25">
      <c r="A1014" s="82"/>
      <c r="B1014" s="58"/>
      <c r="C1014" s="58"/>
      <c r="D1014" s="12"/>
      <c r="E1014" s="118"/>
      <c r="F1014" s="58"/>
      <c r="G1014" s="58"/>
      <c r="H1014" s="12"/>
      <c r="I1014" s="118"/>
      <c r="J1014" s="58"/>
      <c r="K1014" s="58"/>
      <c r="L1014" s="12"/>
      <c r="M1014" s="118"/>
      <c r="N1014" s="181"/>
      <c r="O1014" s="25"/>
      <c r="P1014" s="8"/>
      <c r="Q1014" s="181"/>
      <c r="Y1014" s="12"/>
    </row>
    <row r="1015" spans="1:25" x14ac:dyDescent="0.25">
      <c r="A1015" s="82"/>
      <c r="B1015" s="58"/>
      <c r="C1015" s="58"/>
      <c r="D1015" s="12"/>
      <c r="E1015" s="118"/>
      <c r="F1015" s="58"/>
      <c r="G1015" s="58"/>
      <c r="H1015" s="12"/>
      <c r="I1015" s="118"/>
      <c r="J1015" s="58"/>
      <c r="K1015" s="58"/>
      <c r="L1015" s="12"/>
      <c r="M1015" s="118"/>
      <c r="N1015" s="181"/>
      <c r="O1015" s="25"/>
      <c r="P1015" s="8"/>
      <c r="Q1015" s="181"/>
      <c r="Y1015" s="12"/>
    </row>
    <row r="1016" spans="1:25" x14ac:dyDescent="0.25">
      <c r="A1016" s="82"/>
      <c r="B1016" s="58"/>
      <c r="C1016" s="58"/>
      <c r="D1016" s="12"/>
      <c r="E1016" s="118"/>
      <c r="F1016" s="58"/>
      <c r="G1016" s="58"/>
      <c r="H1016" s="12"/>
      <c r="I1016" s="118"/>
      <c r="J1016" s="58"/>
      <c r="K1016" s="58"/>
      <c r="L1016" s="12"/>
      <c r="M1016" s="118"/>
      <c r="N1016" s="181"/>
      <c r="O1016" s="25"/>
      <c r="P1016" s="8"/>
      <c r="Q1016" s="181"/>
      <c r="Y1016" s="12"/>
    </row>
    <row r="1017" spans="1:25" x14ac:dyDescent="0.25">
      <c r="A1017" s="82"/>
      <c r="B1017" s="58"/>
      <c r="C1017" s="58"/>
      <c r="D1017" s="12"/>
      <c r="E1017" s="118"/>
      <c r="F1017" s="58"/>
      <c r="G1017" s="58"/>
      <c r="H1017" s="12"/>
      <c r="I1017" s="118"/>
      <c r="J1017" s="58"/>
      <c r="K1017" s="58"/>
      <c r="L1017" s="12"/>
      <c r="M1017" s="118"/>
      <c r="N1017" s="181"/>
      <c r="O1017" s="25"/>
      <c r="P1017" s="8"/>
      <c r="Q1017" s="181"/>
      <c r="Y1017" s="12"/>
    </row>
    <row r="1018" spans="1:25" x14ac:dyDescent="0.25">
      <c r="A1018" s="82"/>
      <c r="B1018" s="58"/>
      <c r="C1018" s="58"/>
      <c r="D1018" s="12"/>
      <c r="E1018" s="118"/>
      <c r="F1018" s="58"/>
      <c r="G1018" s="58"/>
      <c r="H1018" s="12"/>
      <c r="I1018" s="118"/>
      <c r="J1018" s="58"/>
      <c r="K1018" s="58"/>
      <c r="L1018" s="12"/>
      <c r="M1018" s="118"/>
      <c r="N1018" s="181"/>
      <c r="O1018" s="25"/>
      <c r="P1018" s="8"/>
      <c r="Q1018" s="181"/>
      <c r="Y1018" s="12"/>
    </row>
    <row r="1019" spans="1:25" x14ac:dyDescent="0.25">
      <c r="A1019" s="82"/>
      <c r="B1019" s="58"/>
      <c r="C1019" s="58"/>
      <c r="D1019" s="12"/>
      <c r="E1019" s="118"/>
      <c r="F1019" s="58"/>
      <c r="G1019" s="58"/>
      <c r="H1019" s="12"/>
      <c r="I1019" s="118"/>
      <c r="J1019" s="58"/>
      <c r="K1019" s="58"/>
      <c r="L1019" s="12"/>
      <c r="M1019" s="118"/>
      <c r="N1019" s="181"/>
      <c r="O1019" s="25"/>
      <c r="P1019" s="8"/>
      <c r="Q1019" s="181"/>
      <c r="Y1019" s="12"/>
    </row>
    <row r="1020" spans="1:25" x14ac:dyDescent="0.25">
      <c r="A1020" s="82"/>
      <c r="B1020" s="58"/>
      <c r="C1020" s="58"/>
      <c r="D1020" s="12"/>
      <c r="E1020" s="118"/>
      <c r="F1020" s="58"/>
      <c r="G1020" s="58"/>
      <c r="H1020" s="12"/>
      <c r="I1020" s="118"/>
      <c r="J1020" s="58"/>
      <c r="K1020" s="58"/>
      <c r="L1020" s="12"/>
      <c r="M1020" s="118"/>
      <c r="N1020" s="181"/>
      <c r="O1020" s="25"/>
      <c r="P1020" s="8"/>
      <c r="Q1020" s="181"/>
      <c r="Y1020" s="12"/>
    </row>
    <row r="1021" spans="1:25" x14ac:dyDescent="0.25">
      <c r="A1021" s="82"/>
      <c r="B1021" s="58"/>
      <c r="C1021" s="58"/>
      <c r="D1021" s="12"/>
      <c r="E1021" s="118"/>
      <c r="F1021" s="58"/>
      <c r="G1021" s="58"/>
      <c r="H1021" s="12"/>
      <c r="I1021" s="118"/>
      <c r="J1021" s="58"/>
      <c r="K1021" s="58"/>
      <c r="L1021" s="12"/>
      <c r="M1021" s="118"/>
      <c r="N1021" s="181"/>
      <c r="O1021" s="25"/>
      <c r="P1021" s="8"/>
      <c r="Q1021" s="181"/>
      <c r="Y1021" s="12"/>
    </row>
    <row r="1022" spans="1:25" x14ac:dyDescent="0.25">
      <c r="A1022" s="82"/>
      <c r="B1022" s="58"/>
      <c r="C1022" s="58"/>
      <c r="D1022" s="12"/>
      <c r="E1022" s="118"/>
      <c r="F1022" s="58"/>
      <c r="G1022" s="58"/>
      <c r="H1022" s="12"/>
      <c r="I1022" s="118"/>
      <c r="J1022" s="58"/>
      <c r="K1022" s="58"/>
      <c r="L1022" s="12"/>
      <c r="M1022" s="118"/>
      <c r="N1022" s="181"/>
      <c r="O1022" s="25"/>
      <c r="P1022" s="8"/>
      <c r="Q1022" s="181"/>
      <c r="Y1022" s="12"/>
    </row>
    <row r="1023" spans="1:25" x14ac:dyDescent="0.25">
      <c r="A1023" s="82"/>
      <c r="B1023" s="58"/>
      <c r="C1023" s="58"/>
      <c r="D1023" s="12"/>
      <c r="E1023" s="118"/>
      <c r="F1023" s="58"/>
      <c r="G1023" s="58"/>
      <c r="H1023" s="12"/>
      <c r="I1023" s="118"/>
      <c r="J1023" s="58"/>
      <c r="K1023" s="58"/>
      <c r="L1023" s="12"/>
      <c r="M1023" s="118"/>
      <c r="N1023" s="181"/>
      <c r="O1023" s="25"/>
      <c r="P1023" s="8"/>
      <c r="Q1023" s="181"/>
      <c r="Y1023" s="12"/>
    </row>
    <row r="1024" spans="1:25" x14ac:dyDescent="0.25">
      <c r="A1024" s="82"/>
      <c r="B1024" s="58"/>
      <c r="C1024" s="58"/>
      <c r="D1024" s="12"/>
      <c r="E1024" s="118"/>
      <c r="F1024" s="58"/>
      <c r="G1024" s="58"/>
      <c r="H1024" s="12"/>
      <c r="I1024" s="118"/>
      <c r="J1024" s="58"/>
      <c r="K1024" s="58"/>
      <c r="L1024" s="12"/>
      <c r="M1024" s="118"/>
      <c r="N1024" s="181"/>
      <c r="O1024" s="25"/>
      <c r="P1024" s="8"/>
      <c r="Q1024" s="181"/>
      <c r="Y1024" s="12"/>
    </row>
    <row r="1025" spans="1:25" x14ac:dyDescent="0.25">
      <c r="A1025" s="82"/>
      <c r="B1025" s="58"/>
      <c r="C1025" s="58"/>
      <c r="D1025" s="12"/>
      <c r="E1025" s="118"/>
      <c r="F1025" s="58"/>
      <c r="G1025" s="58"/>
      <c r="H1025" s="12"/>
      <c r="I1025" s="118"/>
      <c r="J1025" s="58"/>
      <c r="K1025" s="58"/>
      <c r="L1025" s="12"/>
      <c r="M1025" s="118"/>
      <c r="N1025" s="181"/>
      <c r="O1025" s="25"/>
      <c r="P1025" s="8"/>
      <c r="Q1025" s="181"/>
      <c r="Y1025" s="12"/>
    </row>
    <row r="1026" spans="1:25" x14ac:dyDescent="0.25">
      <c r="A1026" s="82"/>
      <c r="B1026" s="58"/>
      <c r="C1026" s="58"/>
      <c r="D1026" s="12"/>
      <c r="E1026" s="118"/>
      <c r="F1026" s="58"/>
      <c r="G1026" s="58"/>
      <c r="H1026" s="12"/>
      <c r="I1026" s="118"/>
      <c r="J1026" s="58"/>
      <c r="K1026" s="58"/>
      <c r="L1026" s="12"/>
      <c r="M1026" s="118"/>
      <c r="N1026" s="181"/>
      <c r="O1026" s="25"/>
      <c r="P1026" s="8"/>
      <c r="Q1026" s="181"/>
      <c r="Y1026" s="12"/>
    </row>
  </sheetData>
  <sortState xmlns:xlrd2="http://schemas.microsoft.com/office/spreadsheetml/2017/richdata2" ref="A119:Y128">
    <sortCondition ref="A119:A128"/>
  </sortState>
  <conditionalFormatting sqref="C6">
    <cfRule type="cellIs" dxfId="1" priority="2" operator="greaterThan">
      <formula>$B$6</formula>
    </cfRule>
  </conditionalFormatting>
  <conditionalFormatting sqref="S19">
    <cfRule type="cellIs" dxfId="0" priority="1" operator="greaterThan">
      <formula>$R$19</formula>
    </cfRule>
  </conditionalFormatting>
  <pageMargins left="0.7" right="0.7" top="0.75" bottom="0.75" header="0.3" footer="0.3"/>
  <pageSetup scale="26" fitToHeight="0" orientation="landscape" r:id="rId1"/>
  <ignoredErrors>
    <ignoredError sqref="V129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B263CED5C26F4B92E4A9A9247B249F" ma:contentTypeVersion="9" ma:contentTypeDescription="Create a new document." ma:contentTypeScope="" ma:versionID="42fc3f223dbe09db8f9ce769ece14e78">
  <xsd:schema xmlns:xsd="http://www.w3.org/2001/XMLSchema" xmlns:xs="http://www.w3.org/2001/XMLSchema" xmlns:p="http://schemas.microsoft.com/office/2006/metadata/properties" xmlns:ns3="04e86862-77d1-488f-8c60-251adea71fce" targetNamespace="http://schemas.microsoft.com/office/2006/metadata/properties" ma:root="true" ma:fieldsID="c021535cf8a72b958bc94cdd9aed2bd8" ns3:_="">
    <xsd:import namespace="04e86862-77d1-488f-8c60-251adea71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86862-77d1-488f-8c60-251adea71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8A090-0F3B-4120-846A-1FDCF7C0FC4C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4e86862-77d1-488f-8c60-251adea71f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95A4D7-67AF-4EC4-9A74-C8AB6A8DF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C645B-7E55-4260-A505-FED6161D6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e86862-77d1-488f-8c60-251adea71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FY27 Budget</vt:lpstr>
      <vt:lpstr>yearly comparisons</vt:lpstr>
      <vt:lpstr>'FY27 Budget'!Print_Area</vt:lpstr>
      <vt:lpstr>'FY27 Budget'!Print_Titles</vt:lpstr>
      <vt:lpstr>'yearly comparisons'!Print_Titles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Bartkus</dc:creator>
  <cp:lastModifiedBy>Michael Seery</cp:lastModifiedBy>
  <cp:revision/>
  <cp:lastPrinted>2026-05-26T13:59:07Z</cp:lastPrinted>
  <dcterms:created xsi:type="dcterms:W3CDTF">2019-12-20T14:13:09Z</dcterms:created>
  <dcterms:modified xsi:type="dcterms:W3CDTF">2026-06-18T14:24:15Z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0x01010042B263CED5C26F4B92E4A9A9247B249F</vt:lpwstr>
  </property>
</Properties>
</file>